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6F340AF0-3E55-4E0B-9791-67EEFFA98DB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I8" i="5"/>
  <c r="I7" i="5"/>
  <c r="F7" i="5"/>
  <c r="C7" i="5"/>
  <c r="I7" i="4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8" i="8"/>
  <c r="G7" i="6"/>
  <c r="G7" i="7"/>
  <c r="G7" i="8"/>
  <c r="G7" i="9"/>
  <c r="G7" i="10"/>
  <c r="G7" i="11"/>
  <c r="G7" i="12"/>
  <c r="G7" i="13"/>
  <c r="D7" i="6"/>
  <c r="D7" i="7"/>
  <c r="D7" i="8"/>
  <c r="D7" i="9"/>
  <c r="D7" i="10"/>
  <c r="D7" i="11"/>
  <c r="D7" i="12"/>
  <c r="D7" i="13"/>
  <c r="J7" i="6"/>
  <c r="J7" i="7"/>
  <c r="J7" i="8"/>
  <c r="J7" i="9"/>
  <c r="J7" i="10"/>
  <c r="J7" i="11"/>
  <c r="J7" i="12"/>
  <c r="J7" i="13"/>
  <c r="C7" i="6"/>
  <c r="C7" i="7"/>
  <c r="C7" i="8"/>
  <c r="C7" i="9"/>
  <c r="C7" i="10"/>
  <c r="C7" i="11"/>
  <c r="C7" i="12"/>
  <c r="C7" i="13"/>
  <c r="F7" i="6"/>
  <c r="F7" i="7"/>
  <c r="F7" i="8"/>
  <c r="F7" i="9"/>
  <c r="F7" i="10"/>
  <c r="F7" i="11"/>
  <c r="F7" i="12"/>
  <c r="F7" i="13"/>
  <c r="M7" i="4"/>
  <c r="M7" i="3"/>
  <c r="I11" i="9"/>
  <c r="I11" i="10"/>
  <c r="C11" i="9"/>
  <c r="C11" i="10"/>
  <c r="F11" i="9"/>
  <c r="F11" i="10"/>
  <c r="I7" i="6"/>
  <c r="I7" i="7"/>
  <c r="J8" i="9"/>
  <c r="J8" i="10"/>
  <c r="J8" i="13"/>
  <c r="I8" i="6"/>
  <c r="F8" i="6"/>
  <c r="G11" i="9"/>
  <c r="D8" i="9"/>
  <c r="D8" i="10"/>
  <c r="C8" i="6"/>
  <c r="I8" i="7"/>
  <c r="I8" i="8"/>
  <c r="I8" i="9"/>
  <c r="G11" i="10"/>
  <c r="I7" i="8"/>
  <c r="I7" i="9"/>
  <c r="I7" i="10"/>
  <c r="I7" i="11"/>
  <c r="I7" i="12"/>
  <c r="I7" i="13"/>
  <c r="C8" i="7"/>
  <c r="F8" i="7"/>
  <c r="F8" i="8"/>
  <c r="F8" i="9"/>
  <c r="M7" i="6"/>
  <c r="G8" i="9"/>
  <c r="G8" i="10"/>
  <c r="G8" i="13"/>
  <c r="M7" i="7"/>
  <c r="I8" i="10"/>
  <c r="M7" i="10"/>
  <c r="F8" i="10"/>
  <c r="F8" i="11"/>
  <c r="F8" i="12"/>
  <c r="F8" i="13"/>
  <c r="C8" i="8"/>
  <c r="C8" i="9"/>
  <c r="D11" i="9"/>
  <c r="C8" i="10"/>
  <c r="C8" i="11"/>
  <c r="C8" i="12"/>
  <c r="C8" i="13"/>
  <c r="D11" i="10"/>
  <c r="I8" i="11"/>
  <c r="M7" i="2"/>
  <c r="N7" i="2"/>
  <c r="I8" i="12"/>
  <c r="M7" i="11"/>
  <c r="N7" i="3"/>
  <c r="I8" i="13"/>
  <c r="O11" i="13"/>
  <c r="P11" i="13"/>
  <c r="M7" i="12"/>
  <c r="N7" i="4"/>
  <c r="N7" i="5"/>
  <c r="N7" i="6"/>
  <c r="N7" i="7"/>
  <c r="J11" i="9"/>
  <c r="M7" i="8"/>
  <c r="N7" i="8"/>
  <c r="J11" i="10"/>
  <c r="N7" i="10"/>
  <c r="M7" i="9"/>
  <c r="N7" i="9"/>
  <c r="N7" i="11"/>
  <c r="M7" i="13"/>
  <c r="N7" i="13"/>
  <c r="N7" i="12"/>
</calcChain>
</file>

<file path=xl/sharedStrings.xml><?xml version="1.0" encoding="utf-8"?>
<sst xmlns="http://schemas.openxmlformats.org/spreadsheetml/2006/main" count="348" uniqueCount="35">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</sst>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tabSelected="1" view="pageBreakPreview" zoomScaleNormal="100" zoomScaleSheetLayoutView="100" workbookViewId="0">
      <selection activeCell="O13" sqref="O13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апрель!C7+10</f>
        <v>42</v>
      </c>
      <c r="D7" s="2">
        <f>апрель!D7</f>
        <v>0</v>
      </c>
      <c r="E7" s="2"/>
      <c r="F7" s="6">
        <f>апрель!F7+145</f>
        <v>525</v>
      </c>
      <c r="G7" s="6">
        <f>апрель!G7</f>
        <v>0</v>
      </c>
      <c r="H7" s="2"/>
      <c r="I7" s="10">
        <f>апрель!I7+349.524/1.2</f>
        <v>1321.5228916666667</v>
      </c>
      <c r="J7" s="10">
        <f>апрель!J7</f>
        <v>0</v>
      </c>
      <c r="K7" s="2"/>
      <c r="M7" s="11">
        <f>I7+I8+J7+J11+I11</f>
        <v>1451.4974333333334</v>
      </c>
      <c r="N7" s="12">
        <f>M7*1.2</f>
        <v>1741.79692</v>
      </c>
    </row>
    <row r="8" spans="1:16" x14ac:dyDescent="0.25">
      <c r="A8" s="1">
        <v>2</v>
      </c>
      <c r="B8" s="2" t="s">
        <v>11</v>
      </c>
      <c r="C8" s="2">
        <f>апрель!C8</f>
        <v>1</v>
      </c>
      <c r="D8" s="2"/>
      <c r="E8" s="2"/>
      <c r="F8" s="6">
        <f>апрель!F8</f>
        <v>50</v>
      </c>
      <c r="G8" s="6"/>
      <c r="H8" s="2"/>
      <c r="I8" s="10">
        <f>апрель!I8</f>
        <v>129.97454166666668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53</v>
      </c>
      <c r="D7" s="2">
        <f>май!D7</f>
        <v>0</v>
      </c>
      <c r="E7" s="2"/>
      <c r="F7" s="6">
        <f>май!F7+129</f>
        <v>654</v>
      </c>
      <c r="G7" s="6">
        <f>май!G7</f>
        <v>0</v>
      </c>
      <c r="H7" s="2"/>
      <c r="I7" s="10">
        <f>май!I7+(337750/1000)/1.2</f>
        <v>1602.981225</v>
      </c>
      <c r="J7" s="10">
        <f>май!J7</f>
        <v>0</v>
      </c>
      <c r="K7" s="2"/>
      <c r="M7" s="11">
        <f>I7+I8+J7+J11+I11</f>
        <v>1732.9557666666667</v>
      </c>
      <c r="N7" s="12">
        <f>M7*1.2</f>
        <v>2079.5469199999998</v>
      </c>
    </row>
    <row r="8" spans="1:16" x14ac:dyDescent="0.25">
      <c r="A8" s="1">
        <v>2</v>
      </c>
      <c r="B8" s="2" t="s">
        <v>11</v>
      </c>
      <c r="C8" s="2">
        <f>май!C8</f>
        <v>1</v>
      </c>
      <c r="D8" s="2"/>
      <c r="E8" s="2"/>
      <c r="F8" s="6">
        <f>май!F8</f>
        <v>50</v>
      </c>
      <c r="G8" s="6"/>
      <c r="H8" s="2"/>
      <c r="I8" s="10">
        <f>май!I8</f>
        <v>129.97454166666668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60</v>
      </c>
      <c r="D7" s="2">
        <f>июнь!D7</f>
        <v>0</v>
      </c>
      <c r="E7" s="2"/>
      <c r="F7" s="6">
        <f>июнь!F7+86</f>
        <v>740</v>
      </c>
      <c r="G7" s="6">
        <f>июнь!G7</f>
        <v>0</v>
      </c>
      <c r="H7" s="2"/>
      <c r="I7" s="10">
        <f>июнь!I7+251.46/1.2</f>
        <v>1812.5312249999999</v>
      </c>
      <c r="J7" s="10">
        <f>июнь!J7</f>
        <v>0</v>
      </c>
      <c r="K7" s="2"/>
      <c r="M7" s="11">
        <f>I7+I8+J8+J11+I11</f>
        <v>1942.5057666666667</v>
      </c>
      <c r="N7" s="12">
        <f>M7*1.2</f>
        <v>2331.0069199999998</v>
      </c>
    </row>
    <row r="8" spans="1:16" x14ac:dyDescent="0.25">
      <c r="A8" s="1">
        <v>2</v>
      </c>
      <c r="B8" s="2" t="s">
        <v>11</v>
      </c>
      <c r="C8" s="2">
        <f>июнь!C8</f>
        <v>1</v>
      </c>
      <c r="D8" s="2"/>
      <c r="E8" s="2"/>
      <c r="F8" s="6">
        <f>июнь!F8</f>
        <v>50</v>
      </c>
      <c r="G8" s="6">
        <f>июнь!G8</f>
        <v>0</v>
      </c>
      <c r="H8" s="2"/>
      <c r="I8" s="10">
        <f>июнь!I8</f>
        <v>129.97454166666668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69</v>
      </c>
      <c r="D7" s="2">
        <f>июль!D7</f>
        <v>0</v>
      </c>
      <c r="E7" s="2"/>
      <c r="F7" s="6">
        <f>июль!F7+93</f>
        <v>833</v>
      </c>
      <c r="G7" s="6">
        <f>июль!G7</f>
        <v>0</v>
      </c>
      <c r="H7" s="2"/>
      <c r="I7" s="10">
        <f>июль!I7+223972/1.2/1000</f>
        <v>1999.1745583333334</v>
      </c>
      <c r="J7" s="10">
        <f>июль!J7</f>
        <v>0</v>
      </c>
      <c r="K7" s="2"/>
      <c r="M7" s="11">
        <f>I7+I8+J8+J11+I11+J7</f>
        <v>2129.1491000000001</v>
      </c>
      <c r="N7" s="12">
        <f>M7*1.2</f>
        <v>2554.97892</v>
      </c>
    </row>
    <row r="8" spans="1:16" x14ac:dyDescent="0.25">
      <c r="A8" s="1">
        <v>2</v>
      </c>
      <c r="B8" s="2" t="s">
        <v>11</v>
      </c>
      <c r="C8" s="2">
        <f>июль!C8</f>
        <v>1</v>
      </c>
      <c r="D8" s="2">
        <f>июль!D8</f>
        <v>0</v>
      </c>
      <c r="E8" s="2"/>
      <c r="F8" s="6">
        <f>июль!F8</f>
        <v>50</v>
      </c>
      <c r="G8" s="6">
        <f>июль!G8</f>
        <v>0</v>
      </c>
      <c r="H8" s="2"/>
      <c r="I8" s="10">
        <f>июль!I8</f>
        <v>129.97454166666668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82</v>
      </c>
      <c r="D7" s="2">
        <f>август!D7</f>
        <v>0</v>
      </c>
      <c r="E7" s="2"/>
      <c r="F7" s="6">
        <f>август!F7+177.5</f>
        <v>1010.5</v>
      </c>
      <c r="G7" s="6">
        <f>август!G7</f>
        <v>0</v>
      </c>
      <c r="H7" s="2"/>
      <c r="I7" s="14">
        <f>август!I7+596372/1000/1.2</f>
        <v>2496.1512250000001</v>
      </c>
      <c r="J7" s="10">
        <f>август!J7</f>
        <v>0</v>
      </c>
      <c r="K7" s="2"/>
      <c r="M7" s="11">
        <f>I7+I8+J8+J11+I11+J7</f>
        <v>2679.3257666666668</v>
      </c>
      <c r="N7" s="12">
        <f>M7*1.2</f>
        <v>3215.19092</v>
      </c>
    </row>
    <row r="8" spans="1:16" x14ac:dyDescent="0.25">
      <c r="A8" s="1">
        <v>2</v>
      </c>
      <c r="B8" s="2" t="s">
        <v>11</v>
      </c>
      <c r="C8" s="2">
        <f>август!C8+1</f>
        <v>2</v>
      </c>
      <c r="D8" s="2">
        <f>август!D8</f>
        <v>0</v>
      </c>
      <c r="E8" s="2"/>
      <c r="F8" s="6">
        <f>август!F8+30</f>
        <v>80</v>
      </c>
      <c r="G8" s="6">
        <f>август!G8</f>
        <v>0</v>
      </c>
      <c r="H8" s="2"/>
      <c r="I8" s="14">
        <f>август!I8+63840/1000/1.2</f>
        <v>183.1745416666667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96</v>
      </c>
      <c r="D7" s="2">
        <f>сентябрь!D7</f>
        <v>0</v>
      </c>
      <c r="E7" s="2"/>
      <c r="F7" s="15">
        <f>сентябрь!F7+183</f>
        <v>1193.5</v>
      </c>
      <c r="G7" s="6">
        <f>сентябрь!G7</f>
        <v>0</v>
      </c>
      <c r="H7" s="2"/>
      <c r="I7" s="10">
        <f>сентябрь!I7+634.676/1.2</f>
        <v>3025.0478916666671</v>
      </c>
      <c r="J7" s="10">
        <f>сентябрь!J7</f>
        <v>0</v>
      </c>
      <c r="K7" s="2"/>
      <c r="M7" s="11">
        <f>I7+I8+J8+J11+I11+J7</f>
        <v>3208.2224333333338</v>
      </c>
      <c r="N7" s="12">
        <f>M7*1.2</f>
        <v>3849.8669200000004</v>
      </c>
    </row>
    <row r="8" spans="1:16" x14ac:dyDescent="0.25">
      <c r="A8" s="1">
        <v>2</v>
      </c>
      <c r="B8" s="2" t="s">
        <v>11</v>
      </c>
      <c r="C8" s="2">
        <f>сентябрь!C8</f>
        <v>2</v>
      </c>
      <c r="D8" s="2"/>
      <c r="E8" s="2"/>
      <c r="F8" s="6">
        <f>сентябрь!F8</f>
        <v>80</v>
      </c>
      <c r="G8" s="6"/>
      <c r="H8" s="2"/>
      <c r="I8" s="10">
        <f>сентябрь!I8</f>
        <v>183.1745416666667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104</v>
      </c>
      <c r="D7" s="2">
        <f>октябрь!D7</f>
        <v>0</v>
      </c>
      <c r="E7" s="2"/>
      <c r="F7" s="10">
        <f>октябрь!F7+102</f>
        <v>1295.5</v>
      </c>
      <c r="G7" s="10">
        <f>октябрь!G7</f>
        <v>0</v>
      </c>
      <c r="H7" s="2"/>
      <c r="I7" s="10">
        <f>октябрь!I7+360.696/1.2</f>
        <v>3325.627891666667</v>
      </c>
      <c r="J7" s="10">
        <f>октябрь!J7</f>
        <v>0</v>
      </c>
      <c r="K7" s="2"/>
      <c r="M7" s="11">
        <f>I7+I8+J8+J11+I11+J7</f>
        <v>10839.506691666667</v>
      </c>
      <c r="N7" s="12">
        <f>M7*1.2</f>
        <v>13007.408030000001</v>
      </c>
    </row>
    <row r="8" spans="1:16" x14ac:dyDescent="0.25">
      <c r="A8" s="1">
        <v>2</v>
      </c>
      <c r="B8" s="2" t="s">
        <v>11</v>
      </c>
      <c r="C8" s="2">
        <f>октябрь!C8+1</f>
        <v>3</v>
      </c>
      <c r="D8" s="2"/>
      <c r="E8" s="2"/>
      <c r="F8" s="10">
        <f>октябрь!F8+18.6</f>
        <v>98.6</v>
      </c>
      <c r="G8" s="10"/>
      <c r="H8" s="2"/>
      <c r="I8" s="10">
        <f>октябрь!I8+8796.84511/1.2</f>
        <v>7513.8788000000004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142</v>
      </c>
      <c r="D7" s="2">
        <f>ноябрь!D7</f>
        <v>0</v>
      </c>
      <c r="E7" s="2"/>
      <c r="F7" s="15">
        <f>ноябрь!F7+456</f>
        <v>1751.5</v>
      </c>
      <c r="G7" s="6">
        <f>ноябрь!G7</f>
        <v>0</v>
      </c>
      <c r="H7" s="2"/>
      <c r="I7" s="10">
        <f>ноябрь!I7+1285.766/1.2</f>
        <v>4397.0995583333333</v>
      </c>
      <c r="J7" s="10">
        <f>ноябрь!J7</f>
        <v>0</v>
      </c>
      <c r="K7" s="2"/>
      <c r="M7" s="11">
        <f>I7+I8+J8+J11+I11</f>
        <v>16977.60321666667</v>
      </c>
      <c r="N7" s="12">
        <f>M7*1.2</f>
        <v>20373.123860000003</v>
      </c>
    </row>
    <row r="8" spans="1:16" x14ac:dyDescent="0.25">
      <c r="A8" s="1">
        <v>2</v>
      </c>
      <c r="B8" s="2" t="s">
        <v>11</v>
      </c>
      <c r="C8" s="2">
        <f>ноябрь!C8+5</f>
        <v>8</v>
      </c>
      <c r="D8" s="2">
        <f>ноябрь!D8</f>
        <v>0</v>
      </c>
      <c r="E8" s="2"/>
      <c r="F8" s="6">
        <f>ноябрь!F8+380</f>
        <v>478.6</v>
      </c>
      <c r="G8" s="6">
        <f>ноябрь!G8</f>
        <v>0</v>
      </c>
      <c r="H8" s="2"/>
      <c r="I8" s="10">
        <f>ноябрь!I8+1039.90893/1.2</f>
        <v>8380.469575000001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16977.60321666667</v>
      </c>
      <c r="P11" s="9">
        <f>O11*1.2</f>
        <v>20373.123860000003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2024-05-02T02:41:58Z</dcterms:modified>
</cp:coreProperties>
</file>