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AA2FA31D-BE2A-4CAD-90F5-492C184CD888}" xr6:coauthVersionLast="47" xr6:coauthVersionMax="47" xr10:uidLastSave="{00000000-0000-0000-0000-000000000000}"/>
  <bookViews>
    <workbookView xWindow="1770" yWindow="1110" windowWidth="13980" windowHeight="13920" xr2:uid="{00000000-000D-0000-FFFF-FFFF00000000}"/>
  </bookViews>
  <sheets>
    <sheet name="2023" sheetId="6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36" i="6" l="1"/>
  <c r="F46" i="6"/>
  <c r="F45" i="6"/>
  <c r="F44" i="6"/>
  <c r="F43" i="6"/>
  <c r="F42" i="6"/>
  <c r="F41" i="6"/>
  <c r="F40" i="6"/>
  <c r="F39" i="6"/>
  <c r="F38" i="6"/>
  <c r="F35" i="6"/>
  <c r="F34" i="6"/>
  <c r="F31" i="6"/>
  <c r="F33" i="6"/>
  <c r="F32" i="6"/>
  <c r="F30" i="6"/>
  <c r="F26" i="6"/>
  <c r="F22" i="6"/>
  <c r="F23" i="6"/>
  <c r="F24" i="6"/>
  <c r="F21" i="6"/>
  <c r="F58" i="6"/>
  <c r="F56" i="6"/>
  <c r="F55" i="6"/>
  <c r="F52" i="6"/>
  <c r="F50" i="6"/>
  <c r="F62" i="6"/>
  <c r="F87" i="6"/>
  <c r="F82" i="6"/>
  <c r="F77" i="6"/>
  <c r="F72" i="6"/>
  <c r="F49" i="6" l="1"/>
  <c r="F28" i="6"/>
  <c r="F20" i="6" s="1"/>
  <c r="F19" i="6" s="1"/>
  <c r="E82" i="6" l="1"/>
  <c r="E72" i="6"/>
  <c r="E62" i="6"/>
  <c r="E49" i="6"/>
  <c r="E28" i="6"/>
  <c r="E66" i="6" l="1"/>
  <c r="E21" i="6"/>
  <c r="E87" i="6"/>
  <c r="E77" i="6"/>
  <c r="E20" i="6" l="1"/>
  <c r="E1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B68EAC5C-C78E-4123-B6EA-F67341E9B4CF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<sst xmlns="http://schemas.openxmlformats.org/spreadsheetml/2006/main" count="250" uniqueCount="165">
  <si>
    <t>от 24 октября 2014 г. № 1831-э</t>
  </si>
  <si>
    <t>км</t>
  </si>
  <si>
    <t>Показатель</t>
  </si>
  <si>
    <t>Ед. изм.</t>
  </si>
  <si>
    <t>план</t>
  </si>
  <si>
    <t>факт</t>
  </si>
  <si>
    <t>тыс. руб.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</si>
  <si>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</si>
  <si>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</si>
  <si>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</si>
  <si>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</si>
  <si>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</si>
  <si>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</si>
  <si>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</si>
  <si>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</si>
  <si>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</si>
  <si>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</si>
  <si>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</si>
  <si>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</si>
  <si>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</si>
  <si>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</si>
  <si>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</si>
  <si>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</si>
  <si>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</si>
  <si>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</si>
  <si>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</si>
  <si>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</si>
  <si>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</si>
  <si>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</si>
  <si>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</si>
  <si>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</si>
  <si>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</si>
  <si>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</si>
  <si>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1.1.3.2</t>
  </si>
  <si>
    <t>1.1.3.3</t>
  </si>
  <si>
    <t>1.2</t>
  </si>
  <si>
    <t>Неподконтрольные расходы, включенные в НВВ, всего</t>
  </si>
  <si>
    <t>1.2.1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</si>
  <si>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</si>
  <si>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</si>
  <si>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</si>
  <si>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</si>
  <si>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</si>
  <si>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</si>
  <si>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</si>
  <si>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</si>
  <si>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</si>
  <si>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</si>
  <si>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</si>
  <si>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</si>
  <si>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</si>
  <si>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</si>
  <si>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</si>
  <si>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</si>
  <si>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</si>
  <si>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</si>
  <si>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</si>
  <si>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</si>
  <si>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</si>
  <si>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</si>
  <si>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</si>
  <si>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</si>
  <si>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</si>
  <si>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</si>
  <si>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</si>
  <si>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</si>
  <si>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</si>
  <si>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</si>
  <si>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</si>
  <si>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</si>
  <si>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</si>
  <si>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</si>
  <si>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</si>
  <si>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</si>
  <si>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</si>
  <si>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</si>
  <si>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</si>
  <si>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</si>
  <si>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</si>
  <si>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</si>
  <si>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</si>
  <si>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</si>
  <si>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</si>
  <si>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</si>
  <si>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</si>
  <si>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</si>
  <si>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 xml:space="preserve">Справочно: «Количество льготных технологических присоединений» </t>
  </si>
  <si>
    <t>ИНН: 2452043606</t>
  </si>
  <si>
    <t>КПП: 245201001</t>
  </si>
  <si>
    <t>Примечание</t>
  </si>
  <si>
    <t>1.1.</t>
  </si>
  <si>
    <t>1.1.4</t>
  </si>
  <si>
    <t>Справочно: расходы на ремонт, всего (пункт 1.1.1.2 + пункт 1.1.2.1 +  пункт 1.1.3.1)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</si>
  <si>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</si>
  <si>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</si>
  <si>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</si>
  <si>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</si>
  <si>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</si>
  <si>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</si>
  <si>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</si>
  <si>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</si>
  <si>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</si>
  <si>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</si>
  <si>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</si>
  <si>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</si>
  <si>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</si>
  <si>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</si>
  <si>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</si>
  <si>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</si>
  <si>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</si>
  <si>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</si>
  <si>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</si>
  <si>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</si>
  <si>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</si>
  <si>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</si>
  <si>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</si>
  <si>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</si>
  <si>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</si>
  <si>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</si>
  <si>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</si>
  <si>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</si>
  <si>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</si>
  <si>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</si>
  <si>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</si>
  <si>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услуги связи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</si>
  <si>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</si>
  <si>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</si>
  <si>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</si>
  <si>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</si>
  <si>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</si>
  <si>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</si>
  <si>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Приложение 2</t>
  </si>
  <si>
    <t>Долгосрочный период регулирования:   2021-2025 гг.</t>
  </si>
  <si>
    <t>1.2.12.1</t>
  </si>
  <si>
    <t>1.2.12.2</t>
  </si>
  <si>
    <t>теплоэнергия</t>
  </si>
  <si>
    <t>электроэнергия на хоз. нужды</t>
  </si>
  <si>
    <t>Общее количество точек подключения на конец года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</si>
  <si>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охрану и пожарную безопасность</t>
    </r>
  </si>
  <si>
    <t>1.1.3.8</t>
  </si>
  <si>
    <t>Оплата услуг ОАО «ФСК ЕЭС»</t>
  </si>
  <si>
    <t>2023 год</t>
  </si>
  <si>
    <t>1.1.3.8.1</t>
  </si>
  <si>
    <t>расходы на юридические услуги</t>
  </si>
  <si>
    <t>1.1.3.8.2</t>
  </si>
  <si>
    <t>расходы на лицензии</t>
  </si>
  <si>
    <t>1.1.3.8.3</t>
  </si>
  <si>
    <t>расходы на командировки</t>
  </si>
  <si>
    <t>1.1.3.8.4</t>
  </si>
  <si>
    <t>расходы на подготовку кадров</t>
  </si>
  <si>
    <t>1.1.3.8.5</t>
  </si>
  <si>
    <t>расходы почтовые</t>
  </si>
  <si>
    <t>1.1.3.8.6</t>
  </si>
  <si>
    <t>расходы на медосмотр</t>
  </si>
  <si>
    <t>1.1.3.8.7</t>
  </si>
  <si>
    <t>расходы на маркетинговые услуги</t>
  </si>
  <si>
    <t>1.1.3.8.8</t>
  </si>
  <si>
    <t>расходы на обслуживание оргтехники</t>
  </si>
  <si>
    <t>1.1.3.8.9</t>
  </si>
  <si>
    <t>расходы на программное обеспечение</t>
  </si>
  <si>
    <t>1.1.3.8.10</t>
  </si>
  <si>
    <t>прочие расходы</t>
  </si>
  <si>
    <t>В связи с не включением в тариф затрат</t>
  </si>
  <si>
    <t>В связи с не включением затрат по арендной плате в тариф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</si>
  <si>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по плану амортизационные отчисления приняты в величине фактических расходов по состоянию на последнюю отчетную дату, по факту с учетом ввода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</si>
</sst>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2" fillId="0" borderId="0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5" fillId="0" borderId="0"/>
    <xf numFmtId="0" fontId="1" fillId="0" borderId="0"/>
    <xf numFmtId="0" fontId="1" fillId="0" borderId="0"/>
    <xf numFmtId="166" fontId="13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11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9" fillId="3" borderId="0" applyBorder="0">
      <alignment horizontal="right"/>
    </xf>
    <xf numFmtId="4" fontId="9" fillId="3" borderId="0" applyBorder="0">
      <alignment horizontal="right"/>
    </xf>
    <xf numFmtId="4" fontId="9" fillId="3" borderId="0" applyBorder="0">
      <alignment horizontal="right"/>
    </xf>
  </cellStyleXfs>
  <cellXfs count="74">
    <xf numFmtId="0" fontId="0" fillId="0" borderId="0" xfId="0"/>
    <xf numFmtId="0" fontId="4" fillId="0" borderId="0" xfId="1"/>
    <xf numFmtId="0" fontId="7" fillId="0" borderId="0" xfId="10" applyFont="1"/>
    <xf numFmtId="0" fontId="7" fillId="0" borderId="0" xfId="10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0" fillId="0" borderId="7" xfId="10" applyFont="1" applyBorder="1" applyAlignment="1">
      <alignment horizontal="justify" vertical="center" wrapText="1"/>
    </xf>
    <xf numFmtId="0" fontId="10" fillId="0" borderId="2" xfId="1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7" xfId="10" applyFont="1" applyBorder="1" applyAlignment="1">
      <alignment horizontal="left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vertical="center"/>
    </xf>
    <xf numFmtId="49" fontId="5" fillId="0" borderId="7" xfId="10" applyNumberFormat="1" applyFont="1" applyBorder="1" applyAlignment="1">
      <alignment horizontal="center" vertical="center"/>
    </xf>
    <xf numFmtId="0" fontId="5" fillId="0" borderId="7" xfId="10" applyFont="1" applyBorder="1" applyAlignment="1">
      <alignment horizontal="left" vertical="center" wrapText="1"/>
    </xf>
    <xf numFmtId="0" fontId="5" fillId="0" borderId="2" xfId="1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 wrapText="1"/>
    </xf>
    <xf numFmtId="49" fontId="5" fillId="0" borderId="9" xfId="10" applyNumberFormat="1" applyFont="1" applyBorder="1" applyAlignment="1">
      <alignment horizontal="center" vertical="center"/>
    </xf>
    <xf numFmtId="0" fontId="5" fillId="0" borderId="9" xfId="10" applyFont="1" applyBorder="1" applyAlignment="1">
      <alignment horizontal="left" vertical="center" wrapText="1"/>
    </xf>
    <xf numFmtId="0" fontId="5" fillId="0" borderId="3" xfId="1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165" fontId="16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 wrapText="1"/>
    </xf>
    <xf numFmtId="0" fontId="6" fillId="0" borderId="0" xfId="10" applyFont="1"/>
    <xf numFmtId="0" fontId="6" fillId="0" borderId="0" xfId="10" applyFont="1" applyAlignment="1">
      <alignment horizontal="center"/>
    </xf>
    <xf numFmtId="4" fontId="16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4" fillId="0" borderId="0" xfId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7" fillId="0" borderId="0" xfId="10" applyFont="1" applyAlignment="1">
      <alignment horizontal="left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10" applyFont="1" applyAlignment="1">
      <alignment horizontal="center"/>
    </xf>
    <xf numFmtId="4" fontId="16" fillId="4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2"/>
    </xf>
    <xf numFmtId="4" fontId="3" fillId="4" borderId="7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left" vertical="center" wrapText="1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69;&#1057;&#1050;%20&#1069;&#1085;&#1077;&#1088;&#1075;&#1080;&#1103;\&#1060;&#1072;&#1082;&#1090;\&#1055;&#1083;&#1072;&#1085;-&#1092;&#1072;&#1082;&#1090;%202023.xlsx" TargetMode="External"/><Relationship Id="rId1" Type="http://schemas.openxmlformats.org/officeDocument/2006/relationships/externalLinkPath" Target="/&#1069;&#1057;&#1050;%20&#1069;&#1085;&#1077;&#1088;&#1075;&#1080;&#1103;/&#1060;&#1072;&#1082;&#1090;/&#1055;&#1083;&#1072;&#1085;-&#1092;&#1072;&#1082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Iкв"/>
      <sheetName val="2023 IIкв"/>
      <sheetName val="2023 IIIкв"/>
      <sheetName val="2023 IVкв"/>
      <sheetName val="2023"/>
      <sheetName val="202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R12">
            <v>14461.476140000001</v>
          </cell>
        </row>
        <row r="16">
          <cell r="R16">
            <v>2848.1753400000002</v>
          </cell>
        </row>
        <row r="17">
          <cell r="R17">
            <v>48325.132530000003</v>
          </cell>
        </row>
        <row r="19">
          <cell r="R19">
            <v>5328.71198</v>
          </cell>
        </row>
        <row r="23">
          <cell r="R23">
            <v>357.69933000000003</v>
          </cell>
        </row>
        <row r="24">
          <cell r="R24">
            <v>34.125</v>
          </cell>
        </row>
        <row r="27">
          <cell r="R27">
            <v>87.196820000000002</v>
          </cell>
        </row>
        <row r="30">
          <cell r="R30">
            <v>34.554659999999998</v>
          </cell>
        </row>
        <row r="31">
          <cell r="R31">
            <v>461.14568000000003</v>
          </cell>
        </row>
        <row r="33">
          <cell r="R33">
            <v>762.96326999999997</v>
          </cell>
        </row>
        <row r="34">
          <cell r="R34">
            <v>121.17400000000001</v>
          </cell>
        </row>
        <row r="35">
          <cell r="R35">
            <v>85.333329999999989</v>
          </cell>
        </row>
        <row r="36">
          <cell r="R36">
            <v>234.20356000000001</v>
          </cell>
        </row>
        <row r="40">
          <cell r="R40">
            <v>42.644109999999998</v>
          </cell>
        </row>
        <row r="41">
          <cell r="R41">
            <v>54.453060000000001</v>
          </cell>
        </row>
        <row r="42">
          <cell r="R42">
            <v>1.3052999999999999</v>
          </cell>
        </row>
        <row r="43">
          <cell r="R43">
            <v>128.17382999999998</v>
          </cell>
        </row>
        <row r="44">
          <cell r="R44">
            <v>188.32870000000003</v>
          </cell>
        </row>
        <row r="46">
          <cell r="R46">
            <v>1118.24558</v>
          </cell>
        </row>
        <row r="64">
          <cell r="R64">
            <v>574.72626000000002</v>
          </cell>
        </row>
        <row r="67">
          <cell r="R67">
            <v>16180.125940000002</v>
          </cell>
        </row>
        <row r="72">
          <cell r="R72">
            <v>689.59700999999995</v>
          </cell>
        </row>
        <row r="83">
          <cell r="R83">
            <v>4704.4571399999995</v>
          </cell>
        </row>
        <row r="88">
          <cell r="R88">
            <v>122.45189999999999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C653-4174-47C8-AEB7-F06B080B78B2}">
  <dimension ref="B1:I98"/>
  <sheetViews>
    <sheetView tabSelected="1" topLeftCell="B98" workbookViewId="0">
      <selection activeCell="E23" sqref="E23"/>
    </sheetView>
  </sheetViews>
  <sheetFormatPr defaultRowHeight="15" x14ac:dyDescent="0.25"/>
  <cols>
    <col min="2" max="2" width="11.42578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  <col min="9" max="9" width="10.140625" bestFit="1" customWidth="1"/>
  </cols>
  <sheetData>
    <row r="1" spans="2:8" ht="15.75" x14ac:dyDescent="0.25">
      <c r="B1" s="1"/>
      <c r="C1" s="1"/>
      <c r="D1" s="1"/>
      <c r="E1" s="1"/>
      <c r="F1" s="1"/>
      <c r="G1" s="3" t="s">
        <v>131</v>
      </c>
      <c r="H1" s="3"/>
    </row>
    <row r="2" spans="2:8" ht="15.75" x14ac:dyDescent="0.25">
      <c r="B2" s="1"/>
      <c r="C2" s="1"/>
      <c r="D2" s="1"/>
      <c r="E2" s="1"/>
      <c r="F2" s="1"/>
      <c r="G2" s="3" t="s">
        <v>83</v>
      </c>
      <c r="H2" s="3"/>
    </row>
    <row r="3" spans="2:8" ht="15.75" x14ac:dyDescent="0.25">
      <c r="B3" s="1"/>
      <c r="C3" s="1"/>
      <c r="D3" s="1"/>
      <c r="E3" s="1"/>
      <c r="F3" s="1"/>
      <c r="G3" s="3" t="s">
        <v>84</v>
      </c>
      <c r="H3" s="3"/>
    </row>
    <row r="4" spans="2:8" ht="15.75" x14ac:dyDescent="0.25">
      <c r="B4" s="1"/>
      <c r="C4" s="1"/>
      <c r="D4" s="1"/>
      <c r="E4" s="1"/>
      <c r="F4" s="1"/>
      <c r="G4" s="3" t="s">
        <v>0</v>
      </c>
      <c r="H4" s="3"/>
    </row>
    <row r="5" spans="2:8" x14ac:dyDescent="0.25">
      <c r="B5" s="1"/>
      <c r="C5" s="1"/>
      <c r="D5" s="1"/>
      <c r="E5" s="1"/>
      <c r="F5" s="1"/>
      <c r="G5" s="1"/>
      <c r="H5" s="1"/>
    </row>
    <row r="6" spans="2:8" ht="15.75" x14ac:dyDescent="0.25">
      <c r="B6" s="68" t="s">
        <v>7</v>
      </c>
      <c r="C6" s="68"/>
      <c r="D6" s="68"/>
      <c r="E6" s="68"/>
      <c r="F6" s="68"/>
      <c r="G6" s="68"/>
      <c r="H6" s="48"/>
    </row>
    <row r="7" spans="2:8" ht="15.75" x14ac:dyDescent="0.25">
      <c r="B7" s="68" t="s">
        <v>8</v>
      </c>
      <c r="C7" s="68"/>
      <c r="D7" s="68"/>
      <c r="E7" s="68"/>
      <c r="F7" s="68"/>
      <c r="G7" s="68"/>
      <c r="H7" s="49"/>
    </row>
    <row r="8" spans="2:8" ht="15.75" x14ac:dyDescent="0.25">
      <c r="B8" s="68" t="s">
        <v>9</v>
      </c>
      <c r="C8" s="68"/>
      <c r="D8" s="68"/>
      <c r="E8" s="68"/>
      <c r="F8" s="68"/>
      <c r="G8" s="68"/>
      <c r="H8" s="49"/>
    </row>
    <row r="9" spans="2:8" ht="15.75" x14ac:dyDescent="0.25">
      <c r="B9" s="68" t="s">
        <v>10</v>
      </c>
      <c r="C9" s="68"/>
      <c r="D9" s="68"/>
      <c r="E9" s="68"/>
      <c r="F9" s="68"/>
      <c r="G9" s="68"/>
      <c r="H9" s="49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61" t="s">
        <v>85</v>
      </c>
      <c r="C11" s="61"/>
      <c r="D11" s="2"/>
      <c r="E11" s="2"/>
      <c r="F11" s="2"/>
      <c r="G11" s="2"/>
      <c r="H11" s="1"/>
    </row>
    <row r="12" spans="2:8" s="5" customFormat="1" ht="15.75" x14ac:dyDescent="0.25">
      <c r="B12" s="60" t="s">
        <v>87</v>
      </c>
      <c r="C12" s="60"/>
      <c r="D12" s="60"/>
      <c r="E12" s="60"/>
      <c r="F12" s="60"/>
      <c r="G12" s="60"/>
    </row>
    <row r="13" spans="2:8" s="5" customFormat="1" ht="15.75" x14ac:dyDescent="0.25">
      <c r="B13" s="60" t="s">
        <v>88</v>
      </c>
      <c r="C13" s="60"/>
      <c r="D13" s="60"/>
      <c r="E13" s="60"/>
      <c r="F13" s="60"/>
      <c r="G13" s="60"/>
    </row>
    <row r="14" spans="2:8" ht="15.75" x14ac:dyDescent="0.25">
      <c r="B14" s="61" t="s">
        <v>132</v>
      </c>
      <c r="C14" s="61"/>
      <c r="D14" s="2"/>
      <c r="E14" s="2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s="5" customFormat="1" x14ac:dyDescent="0.25">
      <c r="B16" s="62" t="s">
        <v>11</v>
      </c>
      <c r="C16" s="64" t="s">
        <v>2</v>
      </c>
      <c r="D16" s="64" t="s">
        <v>3</v>
      </c>
      <c r="E16" s="66" t="s">
        <v>141</v>
      </c>
      <c r="F16" s="67"/>
      <c r="G16" s="64" t="s">
        <v>89</v>
      </c>
    </row>
    <row r="17" spans="2:9" s="5" customFormat="1" x14ac:dyDescent="0.25">
      <c r="B17" s="63"/>
      <c r="C17" s="65"/>
      <c r="D17" s="65"/>
      <c r="E17" s="6" t="s">
        <v>4</v>
      </c>
      <c r="F17" s="6" t="s">
        <v>5</v>
      </c>
      <c r="G17" s="65"/>
    </row>
    <row r="18" spans="2:9" s="10" customFormat="1" ht="14.25" x14ac:dyDescent="0.25">
      <c r="B18" s="7" t="s">
        <v>12</v>
      </c>
      <c r="C18" s="8" t="s">
        <v>13</v>
      </c>
      <c r="D18" s="9" t="s">
        <v>14</v>
      </c>
      <c r="E18" s="9" t="s">
        <v>14</v>
      </c>
      <c r="F18" s="9" t="s">
        <v>14</v>
      </c>
      <c r="G18" s="9" t="s">
        <v>14</v>
      </c>
      <c r="H18" s="56"/>
      <c r="I18" s="56"/>
    </row>
    <row r="19" spans="2:9" s="10" customFormat="1" ht="14.25" x14ac:dyDescent="0.25">
      <c r="B19" s="7">
        <v>1</v>
      </c>
      <c r="C19" s="11" t="s">
        <v>15</v>
      </c>
      <c r="D19" s="9" t="s">
        <v>6</v>
      </c>
      <c r="E19" s="69">
        <f>E20+E49+E65</f>
        <v>86350.15</v>
      </c>
      <c r="F19" s="69">
        <f>F20+F49+F65</f>
        <v>106626.23212</v>
      </c>
      <c r="G19" s="40"/>
      <c r="I19" s="56"/>
    </row>
    <row r="20" spans="2:9" s="10" customFormat="1" ht="14.25" x14ac:dyDescent="0.25">
      <c r="B20" s="7" t="s">
        <v>90</v>
      </c>
      <c r="C20" s="13" t="s">
        <v>17</v>
      </c>
      <c r="D20" s="9" t="s">
        <v>6</v>
      </c>
      <c r="E20" s="50">
        <f>E21+E26+E28+E47+E48</f>
        <v>59477.619999999995</v>
      </c>
      <c r="F20" s="50">
        <f>F21+F26+F28+F47+F48</f>
        <v>74675.042220000003</v>
      </c>
      <c r="G20" s="40"/>
      <c r="H20" s="14"/>
      <c r="I20" s="14"/>
    </row>
    <row r="21" spans="2:9" s="5" customFormat="1" x14ac:dyDescent="0.25">
      <c r="B21" s="15" t="s">
        <v>18</v>
      </c>
      <c r="C21" s="16" t="s">
        <v>19</v>
      </c>
      <c r="D21" s="17" t="s">
        <v>6</v>
      </c>
      <c r="E21" s="51">
        <f>E22+E23+E24</f>
        <v>11153.5</v>
      </c>
      <c r="F21" s="51">
        <f>F22+F23+F24</f>
        <v>22638.363460000004</v>
      </c>
      <c r="G21" s="41"/>
    </row>
    <row r="22" spans="2:9" s="5" customFormat="1" ht="30" x14ac:dyDescent="0.25">
      <c r="B22" s="15" t="s">
        <v>20</v>
      </c>
      <c r="C22" s="16" t="s">
        <v>21</v>
      </c>
      <c r="D22" s="17" t="s">
        <v>6</v>
      </c>
      <c r="E22" s="51">
        <v>5379.85</v>
      </c>
      <c r="F22" s="18">
        <f>'[1]2023 (2)'!$R$12-332.47</f>
        <v>14129.006140000001</v>
      </c>
      <c r="G22" s="41"/>
    </row>
    <row r="23" spans="2:9" s="5" customFormat="1" x14ac:dyDescent="0.25">
      <c r="B23" s="15" t="s">
        <v>22</v>
      </c>
      <c r="C23" s="16" t="s">
        <v>23</v>
      </c>
      <c r="D23" s="17" t="s">
        <v>6</v>
      </c>
      <c r="E23" s="51">
        <v>5225.58</v>
      </c>
      <c r="F23" s="18">
        <f>'[1]2023 (2)'!$R$19+332.47</f>
        <v>5661.1819800000003</v>
      </c>
      <c r="G23" s="41"/>
    </row>
    <row r="24" spans="2:9" s="5" customFormat="1" ht="60" x14ac:dyDescent="0.25">
      <c r="B24" s="15" t="s">
        <v>24</v>
      </c>
      <c r="C24" s="16" t="s">
        <v>25</v>
      </c>
      <c r="D24" s="17" t="s">
        <v>6</v>
      </c>
      <c r="E24" s="51">
        <v>548.07000000000005</v>
      </c>
      <c r="F24" s="18">
        <f>'[1]2023 (2)'!$R$16</f>
        <v>2848.1753400000002</v>
      </c>
      <c r="G24" s="41"/>
    </row>
    <row r="25" spans="2:9" s="5" customFormat="1" hidden="1" x14ac:dyDescent="0.25">
      <c r="B25" s="15" t="s">
        <v>26</v>
      </c>
      <c r="C25" s="16" t="s">
        <v>27</v>
      </c>
      <c r="D25" s="17" t="s">
        <v>6</v>
      </c>
      <c r="E25" s="51"/>
      <c r="F25" s="18"/>
      <c r="G25" s="41"/>
    </row>
    <row r="26" spans="2:9" s="5" customFormat="1" x14ac:dyDescent="0.25">
      <c r="B26" s="15" t="s">
        <v>28</v>
      </c>
      <c r="C26" s="16" t="s">
        <v>29</v>
      </c>
      <c r="D26" s="17" t="s">
        <v>6</v>
      </c>
      <c r="E26" s="51">
        <v>47769.09</v>
      </c>
      <c r="F26" s="18">
        <f>'[1]2023 (2)'!$R$17</f>
        <v>48325.132530000003</v>
      </c>
      <c r="G26" s="41"/>
    </row>
    <row r="27" spans="2:9" s="5" customFormat="1" x14ac:dyDescent="0.25">
      <c r="B27" s="19" t="s">
        <v>30</v>
      </c>
      <c r="C27" s="20" t="s">
        <v>27</v>
      </c>
      <c r="D27" s="21" t="s">
        <v>6</v>
      </c>
      <c r="E27" s="51"/>
      <c r="F27" s="18"/>
      <c r="G27" s="41"/>
    </row>
    <row r="28" spans="2:9" s="5" customFormat="1" ht="24" x14ac:dyDescent="0.25">
      <c r="B28" s="22" t="s">
        <v>31</v>
      </c>
      <c r="C28" s="4" t="s">
        <v>115</v>
      </c>
      <c r="D28" s="42" t="s">
        <v>6</v>
      </c>
      <c r="E28" s="52">
        <f>SUM(E29:E36)</f>
        <v>451.24</v>
      </c>
      <c r="F28" s="52">
        <f>SUM(F29:F36)</f>
        <v>3711.5462299999999</v>
      </c>
      <c r="G28" s="72" t="s">
        <v>162</v>
      </c>
      <c r="H28" s="54"/>
    </row>
    <row r="29" spans="2:9" s="5" customFormat="1" ht="33.75" x14ac:dyDescent="0.25">
      <c r="B29" s="26" t="s">
        <v>32</v>
      </c>
      <c r="C29" s="4" t="s">
        <v>116</v>
      </c>
      <c r="D29" s="42" t="s">
        <v>6</v>
      </c>
      <c r="E29" s="52"/>
      <c r="F29" s="18"/>
      <c r="G29" s="41"/>
    </row>
    <row r="30" spans="2:9" s="5" customFormat="1" ht="18.75" x14ac:dyDescent="0.25">
      <c r="B30" s="26" t="s">
        <v>33</v>
      </c>
      <c r="C30" s="4" t="s">
        <v>124</v>
      </c>
      <c r="D30" s="42" t="s">
        <v>6</v>
      </c>
      <c r="E30" s="52">
        <v>82.81</v>
      </c>
      <c r="F30" s="18">
        <f>'[1]2023 (2)'!$R$23</f>
        <v>357.69933000000003</v>
      </c>
      <c r="G30" s="41"/>
    </row>
    <row r="31" spans="2:9" s="5" customFormat="1" ht="33.75" x14ac:dyDescent="0.25">
      <c r="B31" s="26" t="s">
        <v>34</v>
      </c>
      <c r="C31" s="4" t="s">
        <v>138</v>
      </c>
      <c r="D31" s="42" t="s">
        <v>6</v>
      </c>
      <c r="E31" s="52">
        <v>28.59</v>
      </c>
      <c r="F31" s="18">
        <f>'[1]2023 (2)'!$R$24</f>
        <v>34.125</v>
      </c>
      <c r="G31" s="41"/>
    </row>
    <row r="32" spans="2:9" s="5" customFormat="1" ht="18.75" x14ac:dyDescent="0.25">
      <c r="B32" s="26" t="s">
        <v>127</v>
      </c>
      <c r="C32" s="4" t="s">
        <v>123</v>
      </c>
      <c r="D32" s="42" t="s">
        <v>6</v>
      </c>
      <c r="E32" s="52">
        <v>145.58000000000001</v>
      </c>
      <c r="F32" s="18">
        <f>'[1]2023 (2)'!$R$27</f>
        <v>87.196820000000002</v>
      </c>
      <c r="G32" s="41"/>
    </row>
    <row r="33" spans="2:7" s="5" customFormat="1" ht="18.75" x14ac:dyDescent="0.25">
      <c r="B33" s="26" t="s">
        <v>128</v>
      </c>
      <c r="C33" s="4" t="s">
        <v>117</v>
      </c>
      <c r="D33" s="42" t="s">
        <v>6</v>
      </c>
      <c r="E33" s="52"/>
      <c r="F33" s="18">
        <f>'[1]2023 (2)'!$R$31</f>
        <v>461.14568000000003</v>
      </c>
      <c r="G33" s="41"/>
    </row>
    <row r="34" spans="2:7" s="5" customFormat="1" ht="33.75" x14ac:dyDescent="0.25">
      <c r="B34" s="26" t="s">
        <v>129</v>
      </c>
      <c r="C34" s="4" t="s">
        <v>125</v>
      </c>
      <c r="D34" s="42" t="s">
        <v>6</v>
      </c>
      <c r="E34" s="52">
        <v>24.86</v>
      </c>
      <c r="F34" s="18">
        <f>'[1]2023 (2)'!$R$33</f>
        <v>762.96326999999997</v>
      </c>
      <c r="G34" s="41"/>
    </row>
    <row r="35" spans="2:7" s="5" customFormat="1" ht="18.75" x14ac:dyDescent="0.25">
      <c r="B35" s="26" t="s">
        <v>130</v>
      </c>
      <c r="C35" s="4" t="s">
        <v>126</v>
      </c>
      <c r="D35" s="42" t="s">
        <v>6</v>
      </c>
      <c r="E35" s="52">
        <v>116.2</v>
      </c>
      <c r="F35" s="18">
        <f>'[1]2023 (2)'!$R$36</f>
        <v>234.20356000000001</v>
      </c>
      <c r="G35" s="41"/>
    </row>
    <row r="36" spans="2:7" s="5" customFormat="1" ht="18.75" x14ac:dyDescent="0.25">
      <c r="B36" s="26" t="s">
        <v>139</v>
      </c>
      <c r="C36" s="4" t="s">
        <v>118</v>
      </c>
      <c r="D36" s="42" t="s">
        <v>6</v>
      </c>
      <c r="E36" s="52">
        <v>53.199999999999989</v>
      </c>
      <c r="F36" s="18">
        <f>SUM(F37:F46)</f>
        <v>1774.2125700000001</v>
      </c>
      <c r="G36" s="41"/>
    </row>
    <row r="37" spans="2:7" s="5" customFormat="1" x14ac:dyDescent="0.25">
      <c r="B37" s="26" t="s">
        <v>142</v>
      </c>
      <c r="C37" s="70" t="s">
        <v>143</v>
      </c>
      <c r="D37" s="42" t="s">
        <v>6</v>
      </c>
      <c r="E37" s="52"/>
      <c r="F37" s="71"/>
      <c r="G37" s="41"/>
    </row>
    <row r="38" spans="2:7" s="5" customFormat="1" x14ac:dyDescent="0.25">
      <c r="B38" s="26" t="s">
        <v>144</v>
      </c>
      <c r="C38" s="70" t="s">
        <v>145</v>
      </c>
      <c r="D38" s="42" t="s">
        <v>6</v>
      </c>
      <c r="E38" s="52"/>
      <c r="F38" s="71">
        <f>'[1]2023 (2)'!$R$30</f>
        <v>34.554659999999998</v>
      </c>
      <c r="G38" s="41"/>
    </row>
    <row r="39" spans="2:7" s="5" customFormat="1" x14ac:dyDescent="0.25">
      <c r="B39" s="26" t="s">
        <v>146</v>
      </c>
      <c r="C39" s="70" t="s">
        <v>147</v>
      </c>
      <c r="D39" s="42" t="s">
        <v>6</v>
      </c>
      <c r="E39" s="52"/>
      <c r="F39" s="71">
        <f>'[1]2023 (2)'!$R$34</f>
        <v>121.17400000000001</v>
      </c>
      <c r="G39" s="41"/>
    </row>
    <row r="40" spans="2:7" s="5" customFormat="1" x14ac:dyDescent="0.25">
      <c r="B40" s="26" t="s">
        <v>148</v>
      </c>
      <c r="C40" s="70" t="s">
        <v>149</v>
      </c>
      <c r="D40" s="42" t="s">
        <v>6</v>
      </c>
      <c r="E40" s="52"/>
      <c r="F40" s="71">
        <f>'[1]2023 (2)'!$R$35</f>
        <v>85.333329999999989</v>
      </c>
      <c r="G40" s="41"/>
    </row>
    <row r="41" spans="2:7" s="5" customFormat="1" x14ac:dyDescent="0.25">
      <c r="B41" s="26" t="s">
        <v>150</v>
      </c>
      <c r="C41" s="70" t="s">
        <v>151</v>
      </c>
      <c r="D41" s="42" t="s">
        <v>6</v>
      </c>
      <c r="E41" s="52"/>
      <c r="F41" s="71">
        <f>'[1]2023 (2)'!$R$40</f>
        <v>42.644109999999998</v>
      </c>
      <c r="G41" s="41"/>
    </row>
    <row r="42" spans="2:7" s="5" customFormat="1" x14ac:dyDescent="0.25">
      <c r="B42" s="26" t="s">
        <v>152</v>
      </c>
      <c r="C42" s="70" t="s">
        <v>153</v>
      </c>
      <c r="D42" s="42" t="s">
        <v>6</v>
      </c>
      <c r="E42" s="52"/>
      <c r="F42" s="71">
        <f>'[1]2023 (2)'!$R$41</f>
        <v>54.453060000000001</v>
      </c>
      <c r="G42" s="41"/>
    </row>
    <row r="43" spans="2:7" s="5" customFormat="1" x14ac:dyDescent="0.25">
      <c r="B43" s="26" t="s">
        <v>154</v>
      </c>
      <c r="C43" s="70" t="s">
        <v>155</v>
      </c>
      <c r="D43" s="42" t="s">
        <v>6</v>
      </c>
      <c r="E43" s="52"/>
      <c r="F43" s="71">
        <f>'[1]2023 (2)'!$R$42</f>
        <v>1.3052999999999999</v>
      </c>
      <c r="G43" s="41"/>
    </row>
    <row r="44" spans="2:7" s="5" customFormat="1" x14ac:dyDescent="0.25">
      <c r="B44" s="26" t="s">
        <v>156</v>
      </c>
      <c r="C44" s="70" t="s">
        <v>157</v>
      </c>
      <c r="D44" s="42" t="s">
        <v>6</v>
      </c>
      <c r="E44" s="52"/>
      <c r="F44" s="71">
        <f>'[1]2023 (2)'!$R$43</f>
        <v>128.17382999999998</v>
      </c>
      <c r="G44" s="41"/>
    </row>
    <row r="45" spans="2:7" s="5" customFormat="1" x14ac:dyDescent="0.25">
      <c r="B45" s="26" t="s">
        <v>158</v>
      </c>
      <c r="C45" s="70" t="s">
        <v>159</v>
      </c>
      <c r="D45" s="42" t="s">
        <v>6</v>
      </c>
      <c r="E45" s="52"/>
      <c r="F45" s="71">
        <f>'[1]2023 (2)'!$R$44</f>
        <v>188.32870000000003</v>
      </c>
      <c r="G45" s="41"/>
    </row>
    <row r="46" spans="2:7" s="5" customFormat="1" x14ac:dyDescent="0.25">
      <c r="B46" s="26" t="s">
        <v>160</v>
      </c>
      <c r="C46" s="70" t="s">
        <v>161</v>
      </c>
      <c r="D46" s="42" t="s">
        <v>6</v>
      </c>
      <c r="E46" s="52"/>
      <c r="F46" s="71">
        <f>'[1]2023 (2)'!$R$46</f>
        <v>1118.24558</v>
      </c>
      <c r="G46" s="41"/>
    </row>
    <row r="47" spans="2:7" s="5" customFormat="1" ht="30" x14ac:dyDescent="0.25">
      <c r="B47" s="43" t="s">
        <v>91</v>
      </c>
      <c r="C47" s="44" t="s">
        <v>119</v>
      </c>
      <c r="D47" s="42" t="s">
        <v>6</v>
      </c>
      <c r="E47" s="52"/>
      <c r="F47" s="18"/>
      <c r="G47" s="41"/>
    </row>
    <row r="48" spans="2:7" s="5" customFormat="1" ht="30" x14ac:dyDescent="0.25">
      <c r="B48" s="22" t="s">
        <v>120</v>
      </c>
      <c r="C48" s="4" t="s">
        <v>121</v>
      </c>
      <c r="D48" s="42" t="s">
        <v>6</v>
      </c>
      <c r="E48" s="52">
        <v>103.79</v>
      </c>
      <c r="F48" s="18"/>
      <c r="G48" s="41"/>
    </row>
    <row r="49" spans="2:7" s="10" customFormat="1" ht="28.5" x14ac:dyDescent="0.25">
      <c r="B49" s="24" t="s">
        <v>35</v>
      </c>
      <c r="C49" s="28" t="s">
        <v>36</v>
      </c>
      <c r="D49" s="45" t="s">
        <v>6</v>
      </c>
      <c r="E49" s="53">
        <f>E50+E51+E52+E54+E55+E56+E57+E58+E59+E61+E62+E53</f>
        <v>41087.69</v>
      </c>
      <c r="F49" s="53">
        <f>F50+F51+F52+F54+F55+F56+F57+F58+F59+F61+F62+F53</f>
        <v>31951.189899999998</v>
      </c>
      <c r="G49" s="40"/>
    </row>
    <row r="50" spans="2:7" s="5" customFormat="1" x14ac:dyDescent="0.25">
      <c r="B50" s="22" t="s">
        <v>37</v>
      </c>
      <c r="C50" s="4" t="s">
        <v>140</v>
      </c>
      <c r="D50" s="46" t="s">
        <v>6</v>
      </c>
      <c r="E50" s="52">
        <v>569.80999999999995</v>
      </c>
      <c r="F50" s="18">
        <f>'[1]2023 (2)'!$R$64</f>
        <v>574.72626000000002</v>
      </c>
      <c r="G50" s="41"/>
    </row>
    <row r="51" spans="2:7" s="5" customFormat="1" ht="45" x14ac:dyDescent="0.25">
      <c r="B51" s="22" t="s">
        <v>38</v>
      </c>
      <c r="C51" s="4" t="s">
        <v>39</v>
      </c>
      <c r="D51" s="46" t="s">
        <v>6</v>
      </c>
      <c r="E51" s="52"/>
      <c r="F51" s="18"/>
      <c r="G51" s="41"/>
    </row>
    <row r="52" spans="2:7" s="5" customFormat="1" ht="108" x14ac:dyDescent="0.25">
      <c r="B52" s="22" t="s">
        <v>40</v>
      </c>
      <c r="C52" s="4" t="s">
        <v>41</v>
      </c>
      <c r="D52" s="46" t="s">
        <v>6</v>
      </c>
      <c r="E52" s="52">
        <v>13502.21</v>
      </c>
      <c r="F52" s="18">
        <f>'[1]2023 (2)'!$R$67</f>
        <v>16180.125940000002</v>
      </c>
      <c r="G52" s="73" t="s">
        <v>163</v>
      </c>
    </row>
    <row r="53" spans="2:7" s="5" customFormat="1" x14ac:dyDescent="0.25">
      <c r="B53" s="22" t="s">
        <v>42</v>
      </c>
      <c r="C53" s="4" t="s">
        <v>43</v>
      </c>
      <c r="D53" s="46" t="s">
        <v>6</v>
      </c>
      <c r="E53" s="52">
        <v>14521.8</v>
      </c>
      <c r="F53" s="18">
        <v>8798.2516599999999</v>
      </c>
      <c r="G53" s="41"/>
    </row>
    <row r="54" spans="2:7" s="5" customFormat="1" ht="45" x14ac:dyDescent="0.25">
      <c r="B54" s="22" t="s">
        <v>44</v>
      </c>
      <c r="C54" s="4" t="s">
        <v>45</v>
      </c>
      <c r="D54" s="46" t="s">
        <v>6</v>
      </c>
      <c r="E54" s="52"/>
      <c r="F54" s="18"/>
      <c r="G54" s="41"/>
    </row>
    <row r="55" spans="2:7" s="5" customFormat="1" ht="60" x14ac:dyDescent="0.25">
      <c r="B55" s="22" t="s">
        <v>46</v>
      </c>
      <c r="C55" s="4" t="s">
        <v>47</v>
      </c>
      <c r="D55" s="46" t="s">
        <v>6</v>
      </c>
      <c r="E55" s="52">
        <v>1865.68</v>
      </c>
      <c r="F55" s="18">
        <f>'[1]2023 (2)'!$R$83</f>
        <v>4704.4571399999995</v>
      </c>
      <c r="G55" s="72" t="s">
        <v>164</v>
      </c>
    </row>
    <row r="56" spans="2:7" s="5" customFormat="1" x14ac:dyDescent="0.25">
      <c r="B56" s="22" t="s">
        <v>48</v>
      </c>
      <c r="C56" s="4" t="s">
        <v>49</v>
      </c>
      <c r="D56" s="46" t="s">
        <v>6</v>
      </c>
      <c r="E56" s="52">
        <v>8039</v>
      </c>
      <c r="F56" s="18">
        <f>'[1]2023 (2)'!$R$88</f>
        <v>122.45189999999999</v>
      </c>
      <c r="G56" s="41"/>
    </row>
    <row r="57" spans="2:7" s="5" customFormat="1" x14ac:dyDescent="0.25">
      <c r="B57" s="22" t="s">
        <v>50</v>
      </c>
      <c r="C57" s="4" t="s">
        <v>51</v>
      </c>
      <c r="D57" s="46" t="s">
        <v>6</v>
      </c>
      <c r="E57" s="52">
        <v>604.92999999999995</v>
      </c>
      <c r="F57" s="18"/>
      <c r="G57" s="41"/>
    </row>
    <row r="58" spans="2:7" s="5" customFormat="1" x14ac:dyDescent="0.25">
      <c r="B58" s="22" t="s">
        <v>52</v>
      </c>
      <c r="C58" s="4" t="s">
        <v>53</v>
      </c>
      <c r="D58" s="46" t="s">
        <v>6</v>
      </c>
      <c r="E58" s="52">
        <v>202.31</v>
      </c>
      <c r="F58" s="18">
        <f>'[1]2023 (2)'!$R$72</f>
        <v>689.59700999999995</v>
      </c>
      <c r="G58" s="41"/>
    </row>
    <row r="59" spans="2:7" s="5" customFormat="1" ht="60" x14ac:dyDescent="0.25">
      <c r="B59" s="22" t="s">
        <v>54</v>
      </c>
      <c r="C59" s="4" t="s">
        <v>55</v>
      </c>
      <c r="D59" s="46"/>
      <c r="E59" s="52"/>
      <c r="F59" s="18"/>
      <c r="G59" s="41"/>
    </row>
    <row r="60" spans="2:7" s="5" customFormat="1" ht="30" x14ac:dyDescent="0.25">
      <c r="B60" s="22" t="s">
        <v>56</v>
      </c>
      <c r="C60" s="4" t="s">
        <v>86</v>
      </c>
      <c r="D60" s="46"/>
      <c r="E60" s="52"/>
      <c r="F60" s="18"/>
      <c r="G60" s="41"/>
    </row>
    <row r="61" spans="2:7" s="5" customFormat="1" ht="105" x14ac:dyDescent="0.25">
      <c r="B61" s="22" t="s">
        <v>57</v>
      </c>
      <c r="C61" s="4" t="s">
        <v>58</v>
      </c>
      <c r="D61" s="46"/>
      <c r="E61" s="52"/>
      <c r="F61" s="18"/>
      <c r="G61" s="41"/>
    </row>
    <row r="62" spans="2:7" s="5" customFormat="1" ht="30" x14ac:dyDescent="0.25">
      <c r="B62" s="22" t="s">
        <v>59</v>
      </c>
      <c r="C62" s="4" t="s">
        <v>60</v>
      </c>
      <c r="D62" s="55" t="s">
        <v>6</v>
      </c>
      <c r="E62" s="52">
        <f>E63+E64</f>
        <v>1781.9499999999998</v>
      </c>
      <c r="F62" s="52">
        <f>F63+F64</f>
        <v>881.57999000000007</v>
      </c>
      <c r="G62" s="41"/>
    </row>
    <row r="63" spans="2:7" s="5" customFormat="1" x14ac:dyDescent="0.25">
      <c r="B63" s="22" t="s">
        <v>133</v>
      </c>
      <c r="C63" s="4" t="s">
        <v>136</v>
      </c>
      <c r="D63" s="46"/>
      <c r="E63" s="52">
        <v>1734.35</v>
      </c>
      <c r="F63" s="18">
        <v>829.66543000000001</v>
      </c>
      <c r="G63" s="41"/>
    </row>
    <row r="64" spans="2:7" s="5" customFormat="1" x14ac:dyDescent="0.25">
      <c r="B64" s="22" t="s">
        <v>134</v>
      </c>
      <c r="C64" s="4" t="s">
        <v>135</v>
      </c>
      <c r="D64" s="46"/>
      <c r="E64" s="52">
        <v>47.6</v>
      </c>
      <c r="F64" s="18">
        <v>51.914560000000002</v>
      </c>
      <c r="G64" s="41"/>
    </row>
    <row r="65" spans="2:7" s="10" customFormat="1" ht="42.75" x14ac:dyDescent="0.25">
      <c r="B65" s="27" t="s">
        <v>61</v>
      </c>
      <c r="C65" s="28" t="s">
        <v>62</v>
      </c>
      <c r="D65" s="29" t="s">
        <v>6</v>
      </c>
      <c r="E65" s="53">
        <v>-14215.16</v>
      </c>
      <c r="F65" s="12"/>
      <c r="G65" s="40"/>
    </row>
    <row r="66" spans="2:7" s="10" customFormat="1" ht="28.5" x14ac:dyDescent="0.25">
      <c r="B66" s="27" t="s">
        <v>63</v>
      </c>
      <c r="C66" s="28" t="s">
        <v>92</v>
      </c>
      <c r="D66" s="29" t="s">
        <v>6</v>
      </c>
      <c r="E66" s="53">
        <f>E23+E27+E25</f>
        <v>5225.58</v>
      </c>
      <c r="F66" s="12">
        <v>5661.18</v>
      </c>
      <c r="G66" s="40"/>
    </row>
    <row r="67" spans="2:7" s="10" customFormat="1" ht="42.75" x14ac:dyDescent="0.25">
      <c r="B67" s="27" t="s">
        <v>64</v>
      </c>
      <c r="C67" s="31" t="s">
        <v>65</v>
      </c>
      <c r="D67" s="29" t="s">
        <v>6</v>
      </c>
      <c r="E67" s="25"/>
      <c r="F67" s="12"/>
      <c r="G67" s="40"/>
    </row>
    <row r="68" spans="2:7" s="5" customFormat="1" ht="15.75" x14ac:dyDescent="0.25">
      <c r="B68" s="22" t="s">
        <v>16</v>
      </c>
      <c r="C68" s="32" t="s">
        <v>93</v>
      </c>
      <c r="D68" s="30" t="s">
        <v>94</v>
      </c>
      <c r="E68" s="23">
        <v>9616.2000000000007</v>
      </c>
      <c r="F68" s="18">
        <v>4771.1030000000001</v>
      </c>
      <c r="G68" s="41"/>
    </row>
    <row r="69" spans="2:7" s="5" customFormat="1" ht="60" x14ac:dyDescent="0.25">
      <c r="B69" s="22" t="s">
        <v>35</v>
      </c>
      <c r="C69" s="32" t="s">
        <v>66</v>
      </c>
      <c r="D69" s="26" t="s">
        <v>6</v>
      </c>
      <c r="E69" s="23"/>
      <c r="F69" s="18"/>
      <c r="G69" s="41"/>
    </row>
    <row r="70" spans="2:7" s="10" customFormat="1" ht="71.25" x14ac:dyDescent="0.25">
      <c r="B70" s="24" t="s">
        <v>67</v>
      </c>
      <c r="C70" s="33" t="s">
        <v>68</v>
      </c>
      <c r="D70" s="34" t="s">
        <v>14</v>
      </c>
      <c r="E70" s="25" t="s">
        <v>14</v>
      </c>
      <c r="F70" s="12" t="s">
        <v>14</v>
      </c>
      <c r="G70" s="40" t="s">
        <v>14</v>
      </c>
    </row>
    <row r="71" spans="2:7" s="38" customFormat="1" ht="30" x14ac:dyDescent="0.25">
      <c r="B71" s="35">
        <v>1</v>
      </c>
      <c r="C71" s="36" t="s">
        <v>137</v>
      </c>
      <c r="D71" s="35" t="s">
        <v>69</v>
      </c>
      <c r="E71" s="37">
        <v>6590</v>
      </c>
      <c r="F71" s="37">
        <v>6207</v>
      </c>
      <c r="G71" s="47"/>
    </row>
    <row r="72" spans="2:7" s="5" customFormat="1" x14ac:dyDescent="0.25">
      <c r="B72" s="26">
        <v>2</v>
      </c>
      <c r="C72" s="4" t="s">
        <v>70</v>
      </c>
      <c r="D72" s="26" t="s">
        <v>95</v>
      </c>
      <c r="E72" s="23">
        <f>SUM(E73:E76)</f>
        <v>121.74099999999999</v>
      </c>
      <c r="F72" s="23">
        <f>SUM(F73:F76)</f>
        <v>136.53899999999999</v>
      </c>
      <c r="G72" s="41"/>
    </row>
    <row r="73" spans="2:7" s="5" customFormat="1" x14ac:dyDescent="0.25">
      <c r="B73" s="26" t="s">
        <v>96</v>
      </c>
      <c r="C73" s="4" t="s">
        <v>71</v>
      </c>
      <c r="D73" s="26" t="s">
        <v>95</v>
      </c>
      <c r="E73" s="18">
        <v>32.125999999999998</v>
      </c>
      <c r="F73" s="18">
        <v>32.125999999999998</v>
      </c>
      <c r="G73" s="41"/>
    </row>
    <row r="74" spans="2:7" s="5" customFormat="1" x14ac:dyDescent="0.25">
      <c r="B74" s="26" t="s">
        <v>72</v>
      </c>
      <c r="C74" s="4" t="s">
        <v>73</v>
      </c>
      <c r="D74" s="26" t="s">
        <v>95</v>
      </c>
      <c r="E74" s="18"/>
      <c r="F74" s="18"/>
      <c r="G74" s="41"/>
    </row>
    <row r="75" spans="2:7" s="5" customFormat="1" x14ac:dyDescent="0.25">
      <c r="B75" s="26" t="s">
        <v>74</v>
      </c>
      <c r="C75" s="4" t="s">
        <v>75</v>
      </c>
      <c r="D75" s="26" t="s">
        <v>95</v>
      </c>
      <c r="E75" s="18">
        <v>89.614999999999995</v>
      </c>
      <c r="F75" s="18">
        <v>104.413</v>
      </c>
      <c r="G75" s="41"/>
    </row>
    <row r="76" spans="2:7" s="5" customFormat="1" x14ac:dyDescent="0.25">
      <c r="B76" s="26" t="s">
        <v>97</v>
      </c>
      <c r="C76" s="4" t="s">
        <v>76</v>
      </c>
      <c r="D76" s="26" t="s">
        <v>95</v>
      </c>
      <c r="E76" s="18"/>
      <c r="F76" s="18"/>
      <c r="G76" s="41"/>
    </row>
    <row r="77" spans="2:7" s="5" customFormat="1" ht="30" x14ac:dyDescent="0.25">
      <c r="B77" s="26">
        <v>3</v>
      </c>
      <c r="C77" s="4" t="s">
        <v>98</v>
      </c>
      <c r="D77" s="26" t="s">
        <v>77</v>
      </c>
      <c r="E77" s="23">
        <f>E79+E80+E81</f>
        <v>861.23412600000006</v>
      </c>
      <c r="F77" s="23">
        <f>F79+F80+F81</f>
        <v>880.22900000000004</v>
      </c>
      <c r="G77" s="41"/>
    </row>
    <row r="78" spans="2:7" s="5" customFormat="1" x14ac:dyDescent="0.25">
      <c r="B78" s="26" t="s">
        <v>99</v>
      </c>
      <c r="C78" s="4" t="s">
        <v>71</v>
      </c>
      <c r="D78" s="26" t="s">
        <v>77</v>
      </c>
      <c r="E78" s="18"/>
      <c r="F78" s="18"/>
      <c r="G78" s="41"/>
    </row>
    <row r="79" spans="2:7" s="5" customFormat="1" x14ac:dyDescent="0.25">
      <c r="B79" s="26" t="s">
        <v>100</v>
      </c>
      <c r="C79" s="4" t="s">
        <v>73</v>
      </c>
      <c r="D79" s="26" t="s">
        <v>77</v>
      </c>
      <c r="E79" s="18">
        <v>3.24</v>
      </c>
      <c r="F79" s="18">
        <v>3.24</v>
      </c>
      <c r="G79" s="41"/>
    </row>
    <row r="80" spans="2:7" s="5" customFormat="1" x14ac:dyDescent="0.25">
      <c r="B80" s="26" t="s">
        <v>101</v>
      </c>
      <c r="C80" s="4" t="s">
        <v>75</v>
      </c>
      <c r="D80" s="26" t="s">
        <v>77</v>
      </c>
      <c r="E80" s="18">
        <v>226.42236599999995</v>
      </c>
      <c r="F80" s="18">
        <v>228.547</v>
      </c>
      <c r="G80" s="41"/>
    </row>
    <row r="81" spans="2:7" s="5" customFormat="1" x14ac:dyDescent="0.25">
      <c r="B81" s="26" t="s">
        <v>102</v>
      </c>
      <c r="C81" s="4" t="s">
        <v>76</v>
      </c>
      <c r="D81" s="26" t="s">
        <v>77</v>
      </c>
      <c r="E81" s="18">
        <v>631.57176000000015</v>
      </c>
      <c r="F81" s="18">
        <v>648.44200000000001</v>
      </c>
      <c r="G81" s="41"/>
    </row>
    <row r="82" spans="2:7" s="5" customFormat="1" ht="30" x14ac:dyDescent="0.25">
      <c r="B82" s="26">
        <v>4</v>
      </c>
      <c r="C82" s="4" t="s">
        <v>103</v>
      </c>
      <c r="D82" s="26" t="s">
        <v>77</v>
      </c>
      <c r="E82" s="23">
        <f>SUM(E83:E86)</f>
        <v>1725.6999999999998</v>
      </c>
      <c r="F82" s="23">
        <f>SUM(F83:F86)</f>
        <v>1786</v>
      </c>
      <c r="G82" s="41"/>
    </row>
    <row r="83" spans="2:7" s="5" customFormat="1" x14ac:dyDescent="0.25">
      <c r="B83" s="26" t="s">
        <v>104</v>
      </c>
      <c r="C83" s="4" t="s">
        <v>71</v>
      </c>
      <c r="D83" s="26" t="s">
        <v>77</v>
      </c>
      <c r="E83" s="18">
        <v>120.6</v>
      </c>
      <c r="F83" s="18">
        <v>120.6</v>
      </c>
      <c r="G83" s="41"/>
    </row>
    <row r="84" spans="2:7" s="5" customFormat="1" x14ac:dyDescent="0.25">
      <c r="B84" s="26" t="s">
        <v>105</v>
      </c>
      <c r="C84" s="4" t="s">
        <v>73</v>
      </c>
      <c r="D84" s="26" t="s">
        <v>77</v>
      </c>
      <c r="E84" s="18"/>
      <c r="F84" s="18">
        <v>0</v>
      </c>
      <c r="G84" s="41"/>
    </row>
    <row r="85" spans="2:7" s="5" customFormat="1" x14ac:dyDescent="0.25">
      <c r="B85" s="26" t="s">
        <v>106</v>
      </c>
      <c r="C85" s="4" t="s">
        <v>75</v>
      </c>
      <c r="D85" s="26" t="s">
        <v>77</v>
      </c>
      <c r="E85" s="18">
        <v>1605.1</v>
      </c>
      <c r="F85" s="18">
        <v>1665.4</v>
      </c>
      <c r="G85" s="41"/>
    </row>
    <row r="86" spans="2:7" s="5" customFormat="1" x14ac:dyDescent="0.25">
      <c r="B86" s="26" t="s">
        <v>107</v>
      </c>
      <c r="C86" s="4" t="s">
        <v>76</v>
      </c>
      <c r="D86" s="26" t="s">
        <v>77</v>
      </c>
      <c r="E86" s="18"/>
      <c r="F86" s="18"/>
      <c r="G86" s="41"/>
    </row>
    <row r="87" spans="2:7" s="5" customFormat="1" x14ac:dyDescent="0.25">
      <c r="B87" s="26">
        <v>5</v>
      </c>
      <c r="C87" s="4" t="s">
        <v>108</v>
      </c>
      <c r="D87" s="26" t="s">
        <v>1</v>
      </c>
      <c r="E87" s="23">
        <f>E89+E90+E91</f>
        <v>399.7996</v>
      </c>
      <c r="F87" s="23">
        <f>F89+F90+F91</f>
        <v>409.92399999999998</v>
      </c>
      <c r="G87" s="41"/>
    </row>
    <row r="88" spans="2:7" s="5" customFormat="1" x14ac:dyDescent="0.25">
      <c r="B88" s="26" t="s">
        <v>109</v>
      </c>
      <c r="C88" s="4" t="s">
        <v>71</v>
      </c>
      <c r="D88" s="26" t="s">
        <v>1</v>
      </c>
      <c r="E88" s="18"/>
      <c r="F88" s="18"/>
      <c r="G88" s="41"/>
    </row>
    <row r="89" spans="2:7" s="5" customFormat="1" x14ac:dyDescent="0.25">
      <c r="B89" s="26" t="s">
        <v>110</v>
      </c>
      <c r="C89" s="4" t="s">
        <v>73</v>
      </c>
      <c r="D89" s="26" t="s">
        <v>1</v>
      </c>
      <c r="E89" s="18">
        <v>2.7</v>
      </c>
      <c r="F89" s="18">
        <v>2.7</v>
      </c>
      <c r="G89" s="41"/>
    </row>
    <row r="90" spans="2:7" s="5" customFormat="1" x14ac:dyDescent="0.25">
      <c r="B90" s="26" t="s">
        <v>111</v>
      </c>
      <c r="C90" s="4" t="s">
        <v>75</v>
      </c>
      <c r="D90" s="26" t="s">
        <v>1</v>
      </c>
      <c r="E90" s="18">
        <v>124.91930000000001</v>
      </c>
      <c r="F90" s="18">
        <v>126.92400000000001</v>
      </c>
      <c r="G90" s="41"/>
    </row>
    <row r="91" spans="2:7" s="5" customFormat="1" x14ac:dyDescent="0.25">
      <c r="B91" s="26" t="s">
        <v>112</v>
      </c>
      <c r="C91" s="4" t="s">
        <v>76</v>
      </c>
      <c r="D91" s="26" t="s">
        <v>1</v>
      </c>
      <c r="E91" s="18">
        <v>272.18029999999999</v>
      </c>
      <c r="F91" s="18">
        <v>280.3</v>
      </c>
      <c r="G91" s="41"/>
    </row>
    <row r="92" spans="2:7" s="5" customFormat="1" x14ac:dyDescent="0.25">
      <c r="B92" s="26">
        <v>6</v>
      </c>
      <c r="C92" s="4" t="s">
        <v>78</v>
      </c>
      <c r="D92" s="26" t="s">
        <v>79</v>
      </c>
      <c r="E92" s="18">
        <v>24.507571897020064</v>
      </c>
      <c r="F92" s="18">
        <v>25.481920615793623</v>
      </c>
      <c r="G92" s="41"/>
    </row>
    <row r="93" spans="2:7" s="5" customFormat="1" ht="30" x14ac:dyDescent="0.25">
      <c r="B93" s="26">
        <v>7</v>
      </c>
      <c r="C93" s="4" t="s">
        <v>80</v>
      </c>
      <c r="D93" s="26" t="s">
        <v>6</v>
      </c>
      <c r="E93" s="23" t="s">
        <v>113</v>
      </c>
      <c r="F93" s="18"/>
      <c r="G93" s="41"/>
    </row>
    <row r="94" spans="2:7" s="5" customFormat="1" ht="30" x14ac:dyDescent="0.25">
      <c r="B94" s="22" t="s">
        <v>81</v>
      </c>
      <c r="C94" s="4" t="s">
        <v>82</v>
      </c>
      <c r="D94" s="26" t="s">
        <v>6</v>
      </c>
      <c r="E94" s="23"/>
      <c r="F94" s="18"/>
      <c r="G94" s="41"/>
    </row>
    <row r="95" spans="2:7" s="5" customFormat="1" ht="45" x14ac:dyDescent="0.25">
      <c r="B95" s="26">
        <v>8</v>
      </c>
      <c r="C95" s="32" t="s">
        <v>114</v>
      </c>
      <c r="D95" s="26" t="s">
        <v>79</v>
      </c>
      <c r="E95" s="23">
        <v>11.976000000000001</v>
      </c>
      <c r="F95" s="18">
        <v>11.976000000000001</v>
      </c>
      <c r="G95" s="41"/>
    </row>
    <row r="96" spans="2:7" s="5" customFormat="1" x14ac:dyDescent="0.25">
      <c r="B96" s="39"/>
    </row>
    <row r="97" spans="2:8" s="5" customFormat="1" ht="220.5" customHeight="1" x14ac:dyDescent="0.25">
      <c r="B97" s="57" t="s">
        <v>122</v>
      </c>
      <c r="C97" s="58"/>
      <c r="D97" s="58"/>
      <c r="E97" s="58"/>
      <c r="F97" s="58"/>
      <c r="G97" s="58"/>
    </row>
    <row r="98" spans="2:8" x14ac:dyDescent="0.25">
      <c r="C98" s="59"/>
      <c r="D98" s="59"/>
      <c r="E98" s="59"/>
      <c r="F98" s="59"/>
      <c r="G98" s="59"/>
      <c r="H98" s="59"/>
    </row>
  </sheetData>
  <mergeCells count="15">
    <mergeCell ref="B12:G12"/>
    <mergeCell ref="B6:G6"/>
    <mergeCell ref="B7:G7"/>
    <mergeCell ref="B8:G8"/>
    <mergeCell ref="B9:G9"/>
    <mergeCell ref="B11:C11"/>
    <mergeCell ref="B97:G97"/>
    <mergeCell ref="C98:H98"/>
    <mergeCell ref="B13:G13"/>
    <mergeCell ref="B14:C14"/>
    <mergeCell ref="B16:B17"/>
    <mergeCell ref="C16:C17"/>
    <mergeCell ref="D16:D17"/>
    <mergeCell ref="E16:F16"/>
    <mergeCell ref="G16:G17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2024-04-01T03:15:34Z</dcterms:modified>
</cp:coreProperties>
</file>