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C155D43-83BD-44E3-AA18-3217D8C165D3}" xr6:coauthVersionLast="47" xr6:coauthVersionMax="47" xr10:uidLastSave="{00000000-0000-0000-0000-000000000000}"/>
  <bookViews>
    <workbookView xWindow="13425" yWindow="345" windowWidth="13920" windowHeight="14535" tabRatio="672" firstSheet="10" activeTab="10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41" l="1"/>
  <c r="C8" i="41"/>
  <c r="F7" i="41"/>
  <c r="C7" i="41"/>
  <c r="G14" i="41"/>
  <c r="F14" i="41"/>
  <c r="D14" i="41"/>
  <c r="C14" i="41"/>
  <c r="F7" i="40"/>
  <c r="C7" i="40"/>
  <c r="G14" i="40" l="1"/>
  <c r="F14" i="40"/>
  <c r="D14" i="40"/>
  <c r="C14" i="40"/>
  <c r="G11" i="40"/>
  <c r="F8" i="40"/>
  <c r="D11" i="40"/>
  <c r="C8" i="40"/>
  <c r="G7" i="38"/>
  <c r="D7" i="38"/>
  <c r="G11" i="36" l="1"/>
  <c r="G11" i="37" s="1"/>
  <c r="G11" i="38" s="1"/>
  <c r="G11" i="39" s="1"/>
  <c r="G11" i="35"/>
  <c r="D11" i="35"/>
  <c r="D11" i="36" s="1"/>
  <c r="D11" i="37" s="1"/>
  <c r="D11" i="38" s="1"/>
  <c r="D11" i="39" s="1"/>
  <c r="F14" i="34"/>
  <c r="F14" i="35" s="1"/>
  <c r="F14" i="36" s="1"/>
  <c r="F14" i="37" s="1"/>
  <c r="F14" i="38" s="1"/>
  <c r="F14" i="39" s="1"/>
  <c r="C14" i="34"/>
  <c r="C14" i="35" s="1"/>
  <c r="C14" i="36" s="1"/>
  <c r="C14" i="37" s="1"/>
  <c r="C14" i="38" s="1"/>
  <c r="C14" i="39" s="1"/>
  <c r="F8" i="31"/>
  <c r="F8" i="32" l="1"/>
  <c r="F8" i="33" s="1"/>
  <c r="F8" i="34" s="1"/>
  <c r="F8" i="35" s="1"/>
  <c r="F8" i="36" s="1"/>
  <c r="F8" i="37" s="1"/>
  <c r="F8" i="38" s="1"/>
  <c r="F8" i="39" s="1"/>
  <c r="C7" i="32"/>
  <c r="C7" i="33" s="1"/>
  <c r="C7" i="34" s="1"/>
  <c r="C7" i="35" s="1"/>
  <c r="C7" i="36" s="1"/>
  <c r="C7" i="37" s="1"/>
  <c r="C7" i="38" s="1"/>
  <c r="C7" i="39" s="1"/>
  <c r="F7" i="31"/>
  <c r="F7" i="32" s="1"/>
  <c r="F7" i="33" s="1"/>
  <c r="F7" i="34" s="1"/>
  <c r="F7" i="35" s="1"/>
  <c r="F7" i="36" s="1"/>
  <c r="F7" i="37" s="1"/>
  <c r="F7" i="38" s="1"/>
  <c r="F7" i="39" s="1"/>
  <c r="F11" i="38" l="1"/>
  <c r="C11" i="38"/>
  <c r="G11" i="41"/>
  <c r="G11" i="42" s="1"/>
  <c r="D11" i="41"/>
  <c r="D11" i="42" s="1"/>
  <c r="G8" i="38"/>
  <c r="G8" i="39" s="1"/>
  <c r="G8" i="40" s="1"/>
  <c r="G8" i="42" s="1"/>
  <c r="G7" i="39"/>
  <c r="G7" i="40" s="1"/>
  <c r="G7" i="41" s="1"/>
  <c r="G7" i="42" s="1"/>
  <c r="D8" i="38"/>
  <c r="D8" i="39" s="1"/>
  <c r="D8" i="40" s="1"/>
  <c r="D8" i="42" s="1"/>
  <c r="D7" i="39"/>
  <c r="D7" i="40" s="1"/>
  <c r="D7" i="41" s="1"/>
  <c r="D7" i="42" s="1"/>
  <c r="C11" i="39" l="1"/>
  <c r="C11" i="40" s="1"/>
  <c r="C11" i="42" s="1"/>
  <c r="F11" i="39"/>
  <c r="F11" i="40" s="1"/>
  <c r="F11" i="42" s="1"/>
  <c r="C8" i="31"/>
  <c r="C8" i="32" s="1"/>
  <c r="C8" i="33" s="1"/>
  <c r="C8" i="34" s="1"/>
  <c r="C8" i="35" s="1"/>
  <c r="C8" i="36" s="1"/>
  <c r="C7" i="42" l="1"/>
  <c r="F7" i="42"/>
  <c r="C8" i="37"/>
  <c r="F8" i="42"/>
  <c r="C8" i="38" l="1"/>
  <c r="C8" i="39" s="1"/>
  <c r="C8" i="42" s="1"/>
</calcChain>
</file>

<file path=xl/sharedStrings.xml><?xml version="1.0" encoding="utf-8"?>
<sst xmlns="http://schemas.openxmlformats.org/spreadsheetml/2006/main" count="311" uniqueCount="33">
  <si>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</si>
  <si>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</si>
  <si>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</si>
  <si>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</si>
  <si>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</si>
  <si>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</si>
  <si>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</si>
  <si>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</si>
  <si>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</si>
  <si>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</si>
  <si>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</si>
  <si>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</si>
  <si>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</si>
  <si>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</si>
  <si>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</si>
  <si>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</si>
  <si>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</si>
  <si>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</si>
  <si>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</si>
  <si>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</si>
  <si>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</si>
  <si>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</si>
  <si>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</si>
  <si>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</si>
  <si>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</si>
  <si>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</si>
  <si>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</si>
  <si>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</si>
  <si>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</si>
  <si>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</si>
  <si>
    <t>ИНФОРМАЦИЯ
о поданных заявках на технологическое присоединение ООО ЭСК "Энергия"
за сентябрь 2023 года</t>
  </si>
  <si>
    <t>ИНФОРМАЦИЯ
о поданных заявках на технологическое присоединение ООО ЭСК "Энергия"
за октябрь 2023 года</t>
  </si>
  <si>
    <t>ИНФОРМАЦИЯ
о поданных заявках на технологическое присоединение ООО ЭСК "Энергия"
за ноябрь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</si>
</sst>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23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2" spans="1:8" x14ac:dyDescent="0.25">
      <c r="A22" s="12" t="s">
        <v>17</v>
      </c>
      <c r="B22" s="12"/>
      <c r="C22" s="12"/>
      <c r="D22" s="12"/>
      <c r="E22" s="12"/>
      <c r="F22" s="12"/>
      <c r="G22" s="12"/>
      <c r="H22" s="12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25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26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27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82</v>
      </c>
      <c r="D7" s="3"/>
      <c r="E7" s="3"/>
      <c r="F7" s="8">
        <f>май!F7+202</f>
        <v>1019.5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8</v>
      </c>
      <c r="D8" s="3"/>
      <c r="E8" s="3"/>
      <c r="F8" s="8">
        <f>май!F8+170</f>
        <v>431.68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N17" sqref="N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29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93</v>
      </c>
      <c r="D7" s="3"/>
      <c r="E7" s="3"/>
      <c r="F7" s="8">
        <f>июнь!F7+141</f>
        <v>1160.5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/>
      <c r="E8" s="3"/>
      <c r="F8" s="8">
        <f>июнь!F8+40</f>
        <v>471.68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zoomScaleNormal="100" zoomScaleSheetLayoutView="100" workbookViewId="0">
      <selection activeCell="M16" sqref="M16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2" ht="64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</row>
    <row r="3" spans="1:12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2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июль!C7+16</f>
        <v>109</v>
      </c>
      <c r="D7" s="3">
        <f>июль!D7+1</f>
        <v>1</v>
      </c>
      <c r="E7" s="3"/>
      <c r="F7" s="8">
        <f>июль!F7+220</f>
        <v>1380.5</v>
      </c>
      <c r="G7" s="8">
        <f>июль!G7+15</f>
        <v>15</v>
      </c>
      <c r="H7" s="3"/>
    </row>
    <row r="8" spans="1:12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июль!F8+30</f>
        <v>501.68</v>
      </c>
      <c r="G8" s="8">
        <f>июль!G8</f>
        <v>0</v>
      </c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f>июль!C11</f>
        <v>0</v>
      </c>
      <c r="D11" s="3">
        <f>июль!D11</f>
        <v>1</v>
      </c>
      <c r="E11" s="3"/>
      <c r="F11" s="8">
        <f>июль!F11</f>
        <v>0</v>
      </c>
      <c r="G11" s="8">
        <f>июль!G11</f>
        <v>250</v>
      </c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>
        <f>июль!C14</f>
        <v>1</v>
      </c>
      <c r="D14" s="4"/>
      <c r="E14" s="3"/>
      <c r="F14" s="3">
        <f>июль!F14</f>
        <v>1200</v>
      </c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30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август!C7+17</f>
        <v>126</v>
      </c>
      <c r="D7" s="3">
        <f>август!D7</f>
        <v>1</v>
      </c>
      <c r="E7" s="3"/>
      <c r="F7" s="8">
        <f>август!F7+237</f>
        <v>1617.5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август!C8+3</f>
        <v>13</v>
      </c>
      <c r="D8" s="3">
        <f>август!D8</f>
        <v>0</v>
      </c>
      <c r="E8" s="3"/>
      <c r="F8" s="8">
        <f>август!F8+320</f>
        <v>821.68000000000006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0</v>
      </c>
      <c r="D11" s="3">
        <f>август!D11</f>
        <v>1</v>
      </c>
      <c r="E11" s="3"/>
      <c r="F11" s="8">
        <f>август!F11</f>
        <v>0</v>
      </c>
      <c r="G11" s="8">
        <f>август!G11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1</v>
      </c>
      <c r="D14" s="3">
        <v>1</v>
      </c>
      <c r="E14" s="3"/>
      <c r="F14" s="3">
        <f>август!F14</f>
        <v>1200</v>
      </c>
      <c r="G14" s="3"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сентябрь!C7+15</f>
        <v>141</v>
      </c>
      <c r="D7" s="3">
        <f>сентябрь!D7</f>
        <v>1</v>
      </c>
      <c r="E7" s="3"/>
      <c r="F7" s="8">
        <f>сентябрь!F7+194</f>
        <v>1811.5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</f>
        <v>13</v>
      </c>
      <c r="D8" s="3">
        <f>сентябрь!D8</f>
        <v>0</v>
      </c>
      <c r="E8" s="3"/>
      <c r="F8" s="8">
        <f>сентябрь!F8</f>
        <v>821.68000000000006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0</v>
      </c>
      <c r="D11" s="3">
        <f>сентябрь!D11</f>
        <v>1</v>
      </c>
      <c r="E11" s="3"/>
      <c r="F11" s="8">
        <f>сентябрь!F11</f>
        <v>0</v>
      </c>
      <c r="G11" s="8">
        <f>сентябрь!G11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сентябрь!C14</f>
        <v>1</v>
      </c>
      <c r="D14" s="4">
        <f>сентябрь!D14</f>
        <v>1</v>
      </c>
      <c r="E14" s="3"/>
      <c r="F14" s="8">
        <f>сентябрь!F14</f>
        <v>1200</v>
      </c>
      <c r="G14" s="8">
        <f>сентябрь!G14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октябрь!C7+17</f>
        <v>158</v>
      </c>
      <c r="D7" s="3">
        <f>октябрь!D7</f>
        <v>1</v>
      </c>
      <c r="E7" s="3"/>
      <c r="F7" s="8">
        <f>октябрь!F7+220</f>
        <v>2031.5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14</v>
      </c>
      <c r="D8" s="3"/>
      <c r="E8" s="3"/>
      <c r="F8" s="8">
        <f>октябрь!F8+25</f>
        <v>846.68000000000006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октябрь!D11</f>
        <v>1</v>
      </c>
      <c r="E11" s="3"/>
      <c r="F11" s="8"/>
      <c r="G11" s="8">
        <f>октябрь!G11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октябрь!C14</f>
        <v>1</v>
      </c>
      <c r="D14" s="4">
        <f>октябрь!D14</f>
        <v>1</v>
      </c>
      <c r="E14" s="3"/>
      <c r="F14" s="8">
        <f>октябрь!F14</f>
        <v>1200</v>
      </c>
      <c r="G14" s="8">
        <f>октябрь!G14</f>
        <v>700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</row>
    <row r="2" spans="1:13" ht="64.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25">
      <c r="A3" s="15" t="s">
        <v>2</v>
      </c>
      <c r="B3" s="15"/>
      <c r="C3" s="15" t="s">
        <v>14</v>
      </c>
      <c r="D3" s="15"/>
      <c r="E3" s="15"/>
      <c r="F3" s="15" t="s">
        <v>3</v>
      </c>
      <c r="G3" s="15"/>
      <c r="H3" s="15"/>
    </row>
    <row r="4" spans="1:13" ht="30" x14ac:dyDescent="0.25">
      <c r="A4" s="15"/>
      <c r="B4" s="15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168</v>
      </c>
      <c r="D7" s="3">
        <f>ноябрь!D7</f>
        <v>1</v>
      </c>
      <c r="E7" s="3"/>
      <c r="F7" s="8">
        <f>ноябрь!F7+138</f>
        <v>2169.5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20</v>
      </c>
      <c r="D8" s="3">
        <f>ноябрь!D8+1</f>
        <v>1</v>
      </c>
      <c r="E8" s="3"/>
      <c r="F8" s="8">
        <f>ноябрь!F8+385</f>
        <v>1231.68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1</v>
      </c>
      <c r="D11" s="3">
        <f>ноябрь!D11</f>
        <v>1</v>
      </c>
      <c r="E11" s="3"/>
      <c r="F11" s="8">
        <f>ноябрь!F11+400</f>
        <v>400</v>
      </c>
      <c r="G11" s="8">
        <f>ноябрь!G11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6" t="s">
        <v>16</v>
      </c>
      <c r="B19" s="16"/>
      <c r="C19" s="16"/>
      <c r="D19" s="16"/>
      <c r="E19" s="16"/>
      <c r="F19" s="16"/>
      <c r="G19" s="16"/>
      <c r="H19" s="16"/>
    </row>
    <row r="24" spans="1:8" x14ac:dyDescent="0.25">
      <c r="A24" s="12" t="s">
        <v>17</v>
      </c>
      <c r="B24" s="12"/>
      <c r="C24" s="12"/>
      <c r="D24" s="12"/>
      <c r="E24" s="12"/>
      <c r="F24" s="12"/>
      <c r="G24" s="12"/>
      <c r="H24" s="12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2023-12-04T03:02:15Z</dcterms:modified>
</cp:coreProperties>
</file>