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FEE56C6A-1819-4534-8370-EC4CF9EA8283}" xr6:coauthVersionLast="47" xr6:coauthVersionMax="47" xr10:uidLastSave="{00000000-0000-0000-0000-000000000000}"/>
  <bookViews>
    <workbookView xWindow="13875" yWindow="585" windowWidth="13485" windowHeight="14910" firstSheet="4" activeTab="4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6" l="1"/>
  <c r="I7" i="6" l="1"/>
  <c r="F7" i="6"/>
  <c r="C7" i="6"/>
  <c r="J7" i="6" l="1"/>
  <c r="G7" i="6"/>
  <c r="D7" i="6"/>
  <c r="M7" i="5"/>
  <c r="I7" i="5"/>
  <c r="F7" i="5"/>
  <c r="C7" i="5"/>
  <c r="J7" i="5"/>
  <c r="G7" i="5"/>
  <c r="D7" i="5"/>
  <c r="M7" i="4"/>
  <c r="I8" i="4"/>
  <c r="F8" i="4"/>
  <c r="C8" i="4"/>
  <c r="I7" i="4"/>
  <c r="F7" i="4"/>
  <c r="C7" i="4"/>
  <c r="J7" i="4"/>
  <c r="G7" i="4"/>
  <c r="D7" i="4"/>
  <c r="J7" i="3"/>
  <c r="M7" i="3" s="1"/>
  <c r="I8" i="3"/>
  <c r="F8" i="3"/>
  <c r="C8" i="3"/>
  <c r="I7" i="3"/>
  <c r="F7" i="3"/>
  <c r="C7" i="3"/>
  <c r="I8" i="2" l="1"/>
  <c r="F8" i="2"/>
  <c r="I7" i="2"/>
  <c r="F7" i="2"/>
  <c r="C11" i="8" l="1"/>
  <c r="C11" i="9" s="1"/>
  <c r="C11" i="10" s="1"/>
  <c r="C11" i="11" s="1"/>
  <c r="C11" i="12" s="1"/>
  <c r="C11" i="13" s="1"/>
  <c r="I11" i="7"/>
  <c r="I11" i="8" s="1"/>
  <c r="I11" i="9" s="1"/>
  <c r="I11" i="10" s="1"/>
  <c r="I11" i="11" s="1"/>
  <c r="I11" i="12" s="1"/>
  <c r="I11" i="13" s="1"/>
  <c r="C11" i="7"/>
  <c r="F11" i="7"/>
  <c r="F11" i="8" s="1"/>
  <c r="F11" i="9" s="1"/>
  <c r="F11" i="10" s="1"/>
  <c r="F11" i="11" s="1"/>
  <c r="F11" i="12" s="1"/>
  <c r="F11" i="13" s="1"/>
  <c r="J8" i="7" l="1"/>
  <c r="J8" i="8" s="1"/>
  <c r="J8" i="9" s="1"/>
  <c r="J8" i="10" s="1"/>
  <c r="J8" i="11" s="1"/>
  <c r="J8" i="12" s="1"/>
  <c r="J8" i="13" s="1"/>
  <c r="I8" i="5"/>
  <c r="I8" i="6" s="1"/>
  <c r="I8" i="7" s="1"/>
  <c r="I8" i="8" s="1"/>
  <c r="I8" i="9" s="1"/>
  <c r="I8" i="10" s="1"/>
  <c r="I8" i="11" s="1"/>
  <c r="I8" i="12" s="1"/>
  <c r="I8" i="13" s="1"/>
  <c r="F8" i="5"/>
  <c r="F8" i="6" s="1"/>
  <c r="F8" i="7" s="1"/>
  <c r="F8" i="8" s="1"/>
  <c r="F8" i="9" s="1"/>
  <c r="F8" i="10" s="1"/>
  <c r="F8" i="11" s="1"/>
  <c r="F8" i="12" s="1"/>
  <c r="F8" i="13" s="1"/>
  <c r="I7" i="7"/>
  <c r="I7" i="8" s="1"/>
  <c r="F7" i="7"/>
  <c r="F7" i="8" s="1"/>
  <c r="F7" i="9" s="1"/>
  <c r="F7" i="10" s="1"/>
  <c r="F7" i="11" s="1"/>
  <c r="F7" i="12" s="1"/>
  <c r="F7" i="13" s="1"/>
  <c r="C7" i="7"/>
  <c r="C7" i="8" s="1"/>
  <c r="C7" i="9" s="1"/>
  <c r="C7" i="10" s="1"/>
  <c r="C7" i="11" s="1"/>
  <c r="C7" i="12" s="1"/>
  <c r="C7" i="13" s="1"/>
  <c r="G11" i="7"/>
  <c r="G11" i="8" s="1"/>
  <c r="G11" i="9" s="1"/>
  <c r="G11" i="10" s="1"/>
  <c r="G11" i="11" s="1"/>
  <c r="G11" i="12" s="1"/>
  <c r="G11" i="13" s="1"/>
  <c r="D8" i="7"/>
  <c r="D8" i="8" s="1"/>
  <c r="D8" i="9" s="1"/>
  <c r="D8" i="10" s="1"/>
  <c r="D8" i="11" s="1"/>
  <c r="D8" i="12" s="1"/>
  <c r="D8" i="13" s="1"/>
  <c r="C8" i="5"/>
  <c r="C8" i="6" s="1"/>
  <c r="C8" i="7" s="1"/>
  <c r="C8" i="8" s="1"/>
  <c r="C8" i="9" s="1"/>
  <c r="C8" i="10" s="1"/>
  <c r="C8" i="11" s="1"/>
  <c r="C8" i="12" s="1"/>
  <c r="C8" i="13" s="1"/>
  <c r="I7" i="9" l="1"/>
  <c r="G8" i="7"/>
  <c r="G8" i="8" s="1"/>
  <c r="G8" i="9" s="1"/>
  <c r="G8" i="10" s="1"/>
  <c r="G8" i="11" s="1"/>
  <c r="G8" i="12" s="1"/>
  <c r="G8" i="13" s="1"/>
  <c r="I7" i="10" l="1"/>
  <c r="D11" i="4"/>
  <c r="D11" i="6" s="1"/>
  <c r="D11" i="7" s="1"/>
  <c r="D11" i="8" s="1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N7" i="4"/>
  <c r="N7" i="5" l="1"/>
  <c r="J11" i="7" l="1"/>
  <c r="N7" i="6"/>
  <c r="M7" i="7" l="1"/>
  <c r="N7" i="7" s="1"/>
  <c r="J11" i="8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<sst xmlns="http://schemas.openxmlformats.org/spreadsheetml/2006/main" count="348" uniqueCount="31">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</sst>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view="pageBreakPreview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107</v>
      </c>
      <c r="D7" s="2"/>
      <c r="E7" s="2"/>
      <c r="F7" s="6">
        <f>сентябрь!F7+92.2</f>
        <v>1414.2</v>
      </c>
      <c r="G7" s="6"/>
      <c r="H7" s="2"/>
      <c r="I7" s="10">
        <f>сентябрь!I7+217.1/1.2</f>
        <v>1593.5172666666667</v>
      </c>
      <c r="J7" s="10"/>
      <c r="K7" s="2"/>
      <c r="M7" s="11">
        <f>I7+I8+J8+J11+I11</f>
        <v>2864.9983416666664</v>
      </c>
      <c r="N7" s="12">
        <f>M7*1.2</f>
        <v>3437.9980099999998</v>
      </c>
    </row>
    <row r="8" spans="1:16" x14ac:dyDescent="0.25">
      <c r="A8" s="1">
        <v>2</v>
      </c>
      <c r="B8" s="2" t="s">
        <v>11</v>
      </c>
      <c r="C8" s="2">
        <f>сентябрь!C8</f>
        <v>9</v>
      </c>
      <c r="D8" s="2">
        <f>сентябрь!D8</f>
        <v>1</v>
      </c>
      <c r="E8" s="2"/>
      <c r="F8" s="6">
        <f>сентябрь!F8</f>
        <v>572.9</v>
      </c>
      <c r="G8" s="6">
        <f>сентябрь!G8</f>
        <v>150</v>
      </c>
      <c r="H8" s="2"/>
      <c r="I8" s="10">
        <f>сентябрь!I8</f>
        <v>563.39232500000003</v>
      </c>
      <c r="J8" s="10">
        <f>сентябрь!J8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1</v>
      </c>
      <c r="D11" s="2">
        <f>сентябрь!D11</f>
        <v>1</v>
      </c>
      <c r="E11" s="2"/>
      <c r="F11" s="2">
        <f>сентябрь!F11</f>
        <v>260</v>
      </c>
      <c r="G11" s="6">
        <f>сентябрь!G11</f>
        <v>400</v>
      </c>
      <c r="H11" s="2"/>
      <c r="I11" s="10">
        <f>сентябрь!I11</f>
        <v>12.030566666666667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112</v>
      </c>
      <c r="D7" s="2"/>
      <c r="E7" s="2"/>
      <c r="F7" s="6">
        <f>октябрь!F7+61</f>
        <v>1475.2</v>
      </c>
      <c r="G7" s="6"/>
      <c r="H7" s="2"/>
      <c r="I7" s="10">
        <f>октябрь!I7+138.55/1.2</f>
        <v>1708.9756</v>
      </c>
      <c r="J7" s="10"/>
      <c r="K7" s="2"/>
      <c r="M7" s="11">
        <f>I7+I8+J8+J11+I11</f>
        <v>3074.88915</v>
      </c>
      <c r="N7" s="12">
        <f>M7*1.2</f>
        <v>3689.8669799999998</v>
      </c>
    </row>
    <row r="8" spans="1:16" x14ac:dyDescent="0.25">
      <c r="A8" s="1">
        <v>2</v>
      </c>
      <c r="B8" s="2" t="s">
        <v>11</v>
      </c>
      <c r="C8" s="2">
        <f>октябрь!C8+2</f>
        <v>11</v>
      </c>
      <c r="D8" s="2">
        <f>октябрь!D8</f>
        <v>1</v>
      </c>
      <c r="E8" s="2"/>
      <c r="F8" s="6">
        <f>октябрь!F8+55</f>
        <v>627.9</v>
      </c>
      <c r="G8" s="6">
        <f>октябрь!G8</f>
        <v>150</v>
      </c>
      <c r="H8" s="2"/>
      <c r="I8" s="10">
        <f>октябрь!I8+113.31897/1.2</f>
        <v>657.82479999999998</v>
      </c>
      <c r="J8" s="10">
        <f>октябрь!J8</f>
        <v>539.1461833333334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1</v>
      </c>
      <c r="D11" s="2">
        <f>октябрь!D11</f>
        <v>1</v>
      </c>
      <c r="E11" s="2"/>
      <c r="F11" s="2">
        <f>октябрь!F11</f>
        <v>260</v>
      </c>
      <c r="G11" s="6">
        <f>октябрь!G11</f>
        <v>400</v>
      </c>
      <c r="H11" s="2"/>
      <c r="I11" s="10">
        <f>октябрь!I11</f>
        <v>12.030566666666667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124</v>
      </c>
      <c r="D7" s="2"/>
      <c r="E7" s="2"/>
      <c r="F7" s="6">
        <f>ноябрь!F7+180</f>
        <v>1655.2</v>
      </c>
      <c r="G7" s="6"/>
      <c r="H7" s="2"/>
      <c r="I7" s="10">
        <f>ноябрь!I7+357.15/1.2</f>
        <v>2006.6006</v>
      </c>
      <c r="J7" s="10"/>
      <c r="K7" s="2"/>
      <c r="M7" s="11">
        <f>I7+I8+J8+J11+I11</f>
        <v>3634.3258499999997</v>
      </c>
      <c r="N7" s="12">
        <f>M7*1.2</f>
        <v>4361.1910199999993</v>
      </c>
    </row>
    <row r="8" spans="1:16" x14ac:dyDescent="0.25">
      <c r="A8" s="1">
        <v>2</v>
      </c>
      <c r="B8" s="2" t="s">
        <v>11</v>
      </c>
      <c r="C8" s="2">
        <f>ноябрь!C8+1</f>
        <v>12</v>
      </c>
      <c r="D8" s="2">
        <f>ноябрь!D8</f>
        <v>1</v>
      </c>
      <c r="E8" s="2"/>
      <c r="F8" s="6">
        <f>ноябрь!F8+24</f>
        <v>651.9</v>
      </c>
      <c r="G8" s="6">
        <f>ноябрь!G8</f>
        <v>150</v>
      </c>
      <c r="H8" s="2"/>
      <c r="I8" s="10">
        <f>ноябрь!I8+72/1.2</f>
        <v>717.82479999999998</v>
      </c>
      <c r="J8" s="10">
        <f>ноябрь!J8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3</v>
      </c>
      <c r="D11" s="2">
        <f>ноябрь!D11</f>
        <v>1</v>
      </c>
      <c r="E11" s="2"/>
      <c r="F11" s="2">
        <f>ноябрь!F11+365</f>
        <v>625</v>
      </c>
      <c r="G11" s="6">
        <f>ноябрь!G11</f>
        <v>400</v>
      </c>
      <c r="H11" s="2"/>
      <c r="I11" s="10">
        <f>ноябрь!I11+242.17404/1.2</f>
        <v>213.84226666666666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topLeftCell="A4" zoomScaleNormal="100" zoomScaleSheetLayoutView="100" workbookViewId="0">
      <selection activeCell="C12" sqref="C11:C12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topLeftCell="E1"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abSelected="1" view="pageBreakPreview" topLeftCell="F1" zoomScaleNormal="100" zoomScaleSheetLayoutView="100" workbookViewId="0">
      <selection activeCell="H9" sqref="H9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>
        <f>апрель!D11</f>
        <v>0</v>
      </c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май!C7+14</f>
        <v>58</v>
      </c>
      <c r="D7" s="2"/>
      <c r="E7" s="2"/>
      <c r="F7" s="6">
        <f>май!F7+210</f>
        <v>778</v>
      </c>
      <c r="G7" s="6"/>
      <c r="H7" s="2"/>
      <c r="I7" s="10">
        <f>май!I7+(0.55*14)/1.2</f>
        <v>991.65500000000009</v>
      </c>
      <c r="J7" s="10"/>
      <c r="K7" s="2"/>
      <c r="M7" s="11">
        <f>I7+I8+J8+J11+I11</f>
        <v>1488.3988250000002</v>
      </c>
      <c r="N7" s="12">
        <f>M7*1.2</f>
        <v>1786.0785900000003</v>
      </c>
    </row>
    <row r="8" spans="1:16" x14ac:dyDescent="0.25">
      <c r="A8" s="1">
        <v>2</v>
      </c>
      <c r="B8" s="2" t="s">
        <v>11</v>
      </c>
      <c r="C8" s="2">
        <f>май!C8+3</f>
        <v>7</v>
      </c>
      <c r="D8" s="2">
        <f>май!D8</f>
        <v>0</v>
      </c>
      <c r="E8" s="2"/>
      <c r="F8" s="6">
        <f>май!F8+192.9</f>
        <v>372.9</v>
      </c>
      <c r="G8" s="6">
        <f>май!G8</f>
        <v>0</v>
      </c>
      <c r="H8" s="2"/>
      <c r="I8" s="10">
        <f>май!I8+204.45463/1.2</f>
        <v>496.74382500000002</v>
      </c>
      <c r="J8" s="10">
        <f>май!J8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май!C11</f>
        <v>0</v>
      </c>
      <c r="D11" s="2">
        <f>май!D11</f>
        <v>0</v>
      </c>
      <c r="E11" s="2"/>
      <c r="F11" s="2">
        <f>май!F11</f>
        <v>0</v>
      </c>
      <c r="G11" s="6">
        <f>май!G11</f>
        <v>0</v>
      </c>
      <c r="H11" s="2"/>
      <c r="I11" s="10">
        <f>май!I11</f>
        <v>0</v>
      </c>
      <c r="J11" s="10">
        <f>май!J11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июнь!C7+11</f>
        <v>69</v>
      </c>
      <c r="D7" s="2"/>
      <c r="E7" s="2"/>
      <c r="F7" s="6">
        <f>июнь!F7+165</f>
        <v>943</v>
      </c>
      <c r="G7" s="6"/>
      <c r="H7" s="2"/>
      <c r="I7" s="10">
        <f>июнь!I7+(0.55*11)/1.2</f>
        <v>996.69666666666672</v>
      </c>
      <c r="J7" s="10"/>
      <c r="K7" s="2"/>
      <c r="M7" s="11">
        <f>I7+I8+J8+J11+I11</f>
        <v>2096.9402416666667</v>
      </c>
      <c r="N7" s="12">
        <f>M7*1.2</f>
        <v>2516.3282899999999</v>
      </c>
    </row>
    <row r="8" spans="1:16" x14ac:dyDescent="0.25">
      <c r="A8" s="1">
        <v>2</v>
      </c>
      <c r="B8" s="2" t="s">
        <v>11</v>
      </c>
      <c r="C8" s="2">
        <f>июнь!C8+1</f>
        <v>8</v>
      </c>
      <c r="D8" s="2">
        <f>июнь!D8+1</f>
        <v>1</v>
      </c>
      <c r="E8" s="2"/>
      <c r="F8" s="6">
        <f>июнь!F8+150</f>
        <v>522.9</v>
      </c>
      <c r="G8" s="6">
        <f>июнь!G8+150</f>
        <v>150</v>
      </c>
      <c r="H8" s="2"/>
      <c r="I8" s="10">
        <f>июнь!I8+62.7876/1.2</f>
        <v>549.06682499999999</v>
      </c>
      <c r="J8" s="10">
        <f>июнь!J8+646.97542/1.2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июнь!C11+1</f>
        <v>1</v>
      </c>
      <c r="D11" s="2">
        <f>июнь!D11</f>
        <v>0</v>
      </c>
      <c r="E11" s="2"/>
      <c r="F11" s="2">
        <f>июнь!F11+260</f>
        <v>260</v>
      </c>
      <c r="G11" s="6">
        <f>июнь!G11</f>
        <v>0</v>
      </c>
      <c r="H11" s="2"/>
      <c r="I11" s="10">
        <f>июнь!I11+14.43668/1.2</f>
        <v>12.030566666666667</v>
      </c>
      <c r="J11" s="10">
        <f>июнь!J11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июль!C7+14</f>
        <v>83</v>
      </c>
      <c r="D7" s="2"/>
      <c r="E7" s="2"/>
      <c r="F7" s="6">
        <f>июль!F7+204</f>
        <v>1147</v>
      </c>
      <c r="G7" s="6"/>
      <c r="H7" s="2"/>
      <c r="I7" s="10">
        <f>июль!I7+102.6588/1.2</f>
        <v>1082.2456666666667</v>
      </c>
      <c r="J7" s="10"/>
      <c r="K7" s="2"/>
      <c r="M7" s="11">
        <f>I7+I8+J8+J11+I11</f>
        <v>2182.4892416666667</v>
      </c>
      <c r="N7" s="12">
        <f>M7*1.2</f>
        <v>2618.9870900000001</v>
      </c>
    </row>
    <row r="8" spans="1:16" x14ac:dyDescent="0.25">
      <c r="A8" s="1">
        <v>2</v>
      </c>
      <c r="B8" s="2" t="s">
        <v>11</v>
      </c>
      <c r="C8" s="2">
        <f>июль!C8</f>
        <v>8</v>
      </c>
      <c r="D8" s="2">
        <f>июль!D8</f>
        <v>1</v>
      </c>
      <c r="E8" s="2"/>
      <c r="F8" s="6">
        <f>июль!F8</f>
        <v>522.9</v>
      </c>
      <c r="G8" s="6">
        <f>июль!G8</f>
        <v>150</v>
      </c>
      <c r="H8" s="2"/>
      <c r="I8" s="10">
        <f>июль!I8</f>
        <v>549.06682499999999</v>
      </c>
      <c r="J8" s="10">
        <f>июль!J8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1</v>
      </c>
      <c r="D11" s="2">
        <f>июль!D11</f>
        <v>0</v>
      </c>
      <c r="E11" s="2"/>
      <c r="F11" s="2">
        <f>июль!F11</f>
        <v>260</v>
      </c>
      <c r="G11" s="6">
        <f>июль!G11</f>
        <v>0</v>
      </c>
      <c r="H11" s="2"/>
      <c r="I11" s="10">
        <f>июль!I11</f>
        <v>12.030566666666667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98</v>
      </c>
      <c r="D7" s="2"/>
      <c r="E7" s="2"/>
      <c r="F7" s="6">
        <f>август!F7+175</f>
        <v>1322</v>
      </c>
      <c r="G7" s="6"/>
      <c r="H7" s="2"/>
      <c r="I7" s="10">
        <f>август!I7+396.42592/1.2</f>
        <v>1412.6006</v>
      </c>
      <c r="J7" s="10"/>
      <c r="K7" s="2"/>
      <c r="M7" s="11">
        <f>I7+I8+J8+J11+I11</f>
        <v>2684.0816749999999</v>
      </c>
      <c r="N7" s="12">
        <f>M7*1.2</f>
        <v>3220.8980099999999</v>
      </c>
    </row>
    <row r="8" spans="1:16" x14ac:dyDescent="0.25">
      <c r="A8" s="1">
        <v>2</v>
      </c>
      <c r="B8" s="2" t="s">
        <v>11</v>
      </c>
      <c r="C8" s="2">
        <f>август!C8+1</f>
        <v>9</v>
      </c>
      <c r="D8" s="2">
        <f>август!D8</f>
        <v>1</v>
      </c>
      <c r="E8" s="2"/>
      <c r="F8" s="6">
        <f>август!F8+50</f>
        <v>572.9</v>
      </c>
      <c r="G8" s="6">
        <f>август!G8</f>
        <v>150</v>
      </c>
      <c r="H8" s="2"/>
      <c r="I8" s="10">
        <f>август!I8+17.1906/1.2</f>
        <v>563.39232500000003</v>
      </c>
      <c r="J8" s="10">
        <f>август!J8</f>
        <v>539.1461833333334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1</v>
      </c>
      <c r="D11" s="2">
        <f>август!D11+1</f>
        <v>1</v>
      </c>
      <c r="E11" s="2"/>
      <c r="F11" s="2">
        <f>август!F11</f>
        <v>260</v>
      </c>
      <c r="G11" s="6">
        <f>август!G11+400</f>
        <v>400</v>
      </c>
      <c r="H11" s="2"/>
      <c r="I11" s="10">
        <f>август!I11</f>
        <v>12.030566666666667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2023-06-02T10:18:40Z</dcterms:modified>
</cp:coreProperties>
</file>