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E6E16C1-07D2-4D5A-BE3A-27E5D81F6CDE}" xr6:coauthVersionLast="47" xr6:coauthVersionMax="47" xr10:uidLastSave="{00000000-0000-0000-0000-000000000000}"/>
  <bookViews>
    <workbookView xWindow="12780" yWindow="375" windowWidth="13485" windowHeight="14910" tabRatio="672" firstSheet="4" activeTab="4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/>
</workbook>
</file>

<file path=xl/calcChain.xml><?xml version="1.0" encoding="utf-8"?>
<calcChain xmlns="http://schemas.openxmlformats.org/spreadsheetml/2006/main">
  <c r="F8" i="35" l="1"/>
  <c r="C8" i="35"/>
  <c r="F7" i="35"/>
  <c r="C7" i="35"/>
  <c r="F14" i="35"/>
  <c r="G11" i="35"/>
  <c r="C14" i="35"/>
  <c r="D11" i="35"/>
  <c r="F7" i="34"/>
  <c r="C7" i="34"/>
  <c r="F14" i="34"/>
  <c r="C14" i="34"/>
  <c r="F8" i="34"/>
  <c r="C8" i="34"/>
  <c r="F8" i="31"/>
  <c r="F8" i="32" l="1"/>
  <c r="F8" i="33" s="1"/>
  <c r="C8" i="33"/>
  <c r="F7" i="33"/>
  <c r="C7" i="33"/>
  <c r="C8" i="32"/>
  <c r="F7" i="32"/>
  <c r="C7" i="32"/>
  <c r="F7" i="31"/>
  <c r="D8" i="37" l="1"/>
  <c r="D8" i="38" s="1"/>
  <c r="D8" i="39" s="1"/>
  <c r="D8" i="40" s="1"/>
  <c r="D8" i="41" s="1"/>
  <c r="D8" i="42" s="1"/>
  <c r="F11" i="36"/>
  <c r="F11" i="37" s="1"/>
  <c r="F11" i="38" s="1"/>
  <c r="F11" i="39" s="1"/>
  <c r="F11" i="40" s="1"/>
  <c r="F11" i="41" s="1"/>
  <c r="F11" i="42" s="1"/>
  <c r="C11" i="36"/>
  <c r="C11" i="37" s="1"/>
  <c r="C11" i="38" s="1"/>
  <c r="C11" i="39" s="1"/>
  <c r="C11" i="40" s="1"/>
  <c r="C11" i="41" s="1"/>
  <c r="C11" i="42" s="1"/>
  <c r="G11" i="36"/>
  <c r="G11" i="37" s="1"/>
  <c r="G11" i="38" s="1"/>
  <c r="G11" i="39" s="1"/>
  <c r="G11" i="40" s="1"/>
  <c r="G11" i="41" s="1"/>
  <c r="G11" i="42" s="1"/>
  <c r="D11" i="36"/>
  <c r="D11" i="37" s="1"/>
  <c r="D11" i="38" s="1"/>
  <c r="D11" i="39" s="1"/>
  <c r="D11" i="40" s="1"/>
  <c r="D11" i="41" s="1"/>
  <c r="D11" i="42" s="1"/>
  <c r="G8" i="36"/>
  <c r="G8" i="37" s="1"/>
  <c r="G8" i="38" s="1"/>
  <c r="G8" i="39" s="1"/>
  <c r="G8" i="40" s="1"/>
  <c r="G8" i="41" s="1"/>
  <c r="G8" i="42" s="1"/>
  <c r="G7" i="36"/>
  <c r="G7" i="37" s="1"/>
  <c r="G7" i="38" s="1"/>
  <c r="G7" i="39" s="1"/>
  <c r="G7" i="40" s="1"/>
  <c r="G7" i="41" s="1"/>
  <c r="G7" i="42" s="1"/>
  <c r="D8" i="36"/>
  <c r="D7" i="36"/>
  <c r="D7" i="37" s="1"/>
  <c r="D7" i="38" s="1"/>
  <c r="D7" i="39" s="1"/>
  <c r="D7" i="40" s="1"/>
  <c r="D7" i="41" s="1"/>
  <c r="D7" i="42" s="1"/>
  <c r="C8" i="31" l="1"/>
  <c r="C7" i="36" l="1"/>
  <c r="C7" i="37" s="1"/>
  <c r="C7" i="38" s="1"/>
  <c r="C7" i="39" s="1"/>
  <c r="C7" i="40" s="1"/>
  <c r="C7" i="41" s="1"/>
  <c r="C7" i="42" s="1"/>
  <c r="F7" i="36"/>
  <c r="F7" i="37" s="1"/>
  <c r="F7" i="38" s="1"/>
  <c r="F7" i="39" s="1"/>
  <c r="F7" i="40" s="1"/>
  <c r="F7" i="41" s="1"/>
  <c r="F7" i="42" s="1"/>
  <c r="C8" i="36"/>
  <c r="C8" i="37" s="1"/>
  <c r="C8" i="38" s="1"/>
  <c r="C8" i="39" s="1"/>
  <c r="C8" i="40" s="1"/>
  <c r="C8" i="41" s="1"/>
  <c r="C8" i="42" s="1"/>
  <c r="F8" i="36"/>
  <c r="F8" i="37" s="1"/>
  <c r="F8" i="38" s="1"/>
  <c r="F8" i="39" s="1"/>
  <c r="F8" i="40" s="1"/>
  <c r="F8" i="41" s="1"/>
  <c r="F8" i="42" s="1"/>
</calcChain>
</file>

<file path=xl/sharedStrings.xml><?xml version="1.0" encoding="utf-8"?>
<sst xmlns="http://schemas.openxmlformats.org/spreadsheetml/2006/main" count="312" uniqueCount="33">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</sst>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27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28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2" spans="1:8" x14ac:dyDescent="0.25">
      <c r="A22" s="11" t="s">
        <v>17</v>
      </c>
      <c r="B22" s="11"/>
      <c r="C22" s="11"/>
      <c r="D22" s="11"/>
      <c r="E22" s="11"/>
      <c r="F22" s="11"/>
      <c r="G22" s="11"/>
      <c r="H22" s="11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24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141</v>
      </c>
      <c r="D7" s="3">
        <f>сентябрь!D7</f>
        <v>0</v>
      </c>
      <c r="E7" s="3"/>
      <c r="F7" s="8">
        <f>сентябрь!F7+127</f>
        <v>1815.5</v>
      </c>
      <c r="G7" s="8">
        <f>сентябрь!G7</f>
        <v>0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13</v>
      </c>
      <c r="D8" s="3">
        <f>сентябрь!D8</f>
        <v>0</v>
      </c>
      <c r="E8" s="3"/>
      <c r="F8" s="8">
        <f>сентябрь!F8+135</f>
        <v>580.68000000000006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4</v>
      </c>
      <c r="D11" s="3">
        <f>сентябрь!D11+1</f>
        <v>7</v>
      </c>
      <c r="E11" s="3"/>
      <c r="F11" s="8">
        <f>сентябрь!F11</f>
        <v>1115</v>
      </c>
      <c r="G11" s="8">
        <f>сентябрь!G11+585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149</v>
      </c>
      <c r="D7" s="3">
        <f>октябрь!D7</f>
        <v>0</v>
      </c>
      <c r="E7" s="3"/>
      <c r="F7" s="8">
        <f>октябрь!F7+87</f>
        <v>1902.5</v>
      </c>
      <c r="G7" s="8">
        <f>октябрь!G7</f>
        <v>0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14</v>
      </c>
      <c r="D8" s="3">
        <f>октябрь!D8</f>
        <v>0</v>
      </c>
      <c r="E8" s="3"/>
      <c r="F8" s="8">
        <f>октябрь!F8+24</f>
        <v>604.68000000000006</v>
      </c>
      <c r="G8" s="8">
        <f>октябрь!G8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4</v>
      </c>
      <c r="D11" s="3">
        <f>октябрь!D11</f>
        <v>7</v>
      </c>
      <c r="E11" s="3"/>
      <c r="F11" s="8">
        <f>октябрь!F11</f>
        <v>1115</v>
      </c>
      <c r="G11" s="8">
        <f>октябрь!G11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26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159</v>
      </c>
      <c r="D7" s="3">
        <f>ноябрь!D7</f>
        <v>0</v>
      </c>
      <c r="E7" s="3"/>
      <c r="F7" s="8">
        <f>ноябрь!F7+138</f>
        <v>2040.5</v>
      </c>
      <c r="G7" s="8">
        <f>ноябрь!G7</f>
        <v>0</v>
      </c>
      <c r="H7" s="3"/>
    </row>
    <row r="8" spans="1:13" x14ac:dyDescent="0.25">
      <c r="A8" s="6">
        <v>2</v>
      </c>
      <c r="B8" s="3" t="s">
        <v>8</v>
      </c>
      <c r="C8" s="3">
        <f>ноябрь!C8+6</f>
        <v>20</v>
      </c>
      <c r="D8" s="3">
        <f>ноябрь!D8+1</f>
        <v>1</v>
      </c>
      <c r="E8" s="3"/>
      <c r="F8" s="8">
        <f>ноябрь!F8+385</f>
        <v>989.68000000000006</v>
      </c>
      <c r="G8" s="8">
        <f>ноябрь!G8+50</f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5</v>
      </c>
      <c r="D11" s="3">
        <f>ноябрь!D11</f>
        <v>7</v>
      </c>
      <c r="E11" s="3"/>
      <c r="F11" s="8">
        <f>ноябрь!F11+400</f>
        <v>1515</v>
      </c>
      <c r="G11" s="8">
        <f>ноябрь!G11</f>
        <v>2585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2" spans="1:8" x14ac:dyDescent="0.25">
      <c r="A22" s="11" t="s">
        <v>17</v>
      </c>
      <c r="B22" s="11"/>
      <c r="C22" s="11"/>
      <c r="D22" s="11"/>
      <c r="E22" s="11"/>
      <c r="F22" s="11"/>
      <c r="G22" s="11"/>
      <c r="H22" s="11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topLeftCell="A7"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0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0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46</v>
      </c>
      <c r="D7" s="3"/>
      <c r="E7" s="3"/>
      <c r="F7" s="5">
        <f>март!F7+278</f>
        <v>612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5</v>
      </c>
      <c r="D8" s="3"/>
      <c r="E8" s="3"/>
      <c r="F8" s="5">
        <f>март!F8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tabSelected="1" view="pageBreakPreview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66</v>
      </c>
      <c r="D7" s="3"/>
      <c r="E7" s="3"/>
      <c r="F7" s="5">
        <f>апрель!F7+205.5</f>
        <v>817.5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6</v>
      </c>
      <c r="D8" s="3"/>
      <c r="E8" s="3"/>
      <c r="F8" s="5">
        <f>апрель!F8+40</f>
        <v>261.68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89</v>
      </c>
      <c r="D7" s="3">
        <f>май!D7</f>
        <v>0</v>
      </c>
      <c r="E7" s="3"/>
      <c r="F7" s="5">
        <f>май!F7+333</f>
        <v>1150.5</v>
      </c>
      <c r="G7" s="5">
        <f>май!G7</f>
        <v>0</v>
      </c>
      <c r="H7" s="3"/>
    </row>
    <row r="8" spans="1:13" x14ac:dyDescent="0.25">
      <c r="A8" s="6">
        <v>2</v>
      </c>
      <c r="B8" s="3" t="s">
        <v>8</v>
      </c>
      <c r="C8" s="3">
        <f>май!C8+1</f>
        <v>7</v>
      </c>
      <c r="D8" s="3">
        <f>май!D8</f>
        <v>0</v>
      </c>
      <c r="E8" s="3"/>
      <c r="F8" s="5">
        <f>май!F8+50</f>
        <v>311.68</v>
      </c>
      <c r="G8" s="5">
        <f>май!G8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май!C11+3</f>
        <v>3</v>
      </c>
      <c r="D11" s="3">
        <f>май!D11+1</f>
        <v>2</v>
      </c>
      <c r="E11" s="3"/>
      <c r="F11" s="5">
        <f>май!F11+710</f>
        <v>710</v>
      </c>
      <c r="G11" s="5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G11" sqref="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105</v>
      </c>
      <c r="D7" s="3">
        <f>июнь!D7</f>
        <v>0</v>
      </c>
      <c r="E7" s="3"/>
      <c r="F7" s="5">
        <f>июнь!F7+240</f>
        <v>1390.5</v>
      </c>
      <c r="G7" s="5">
        <f>июнь!G7</f>
        <v>0</v>
      </c>
      <c r="H7" s="3"/>
    </row>
    <row r="8" spans="1:13" x14ac:dyDescent="0.25">
      <c r="A8" s="6">
        <v>2</v>
      </c>
      <c r="B8" s="3" t="s">
        <v>8</v>
      </c>
      <c r="C8" s="3">
        <f>июнь!C8+1</f>
        <v>8</v>
      </c>
      <c r="D8" s="3">
        <f>июнь!D8</f>
        <v>0</v>
      </c>
      <c r="E8" s="3"/>
      <c r="F8" s="5">
        <f>июнь!F8+80</f>
        <v>391.68</v>
      </c>
      <c r="G8" s="5">
        <f>июнь!G8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>
        <f>июнь!C11</f>
        <v>3</v>
      </c>
      <c r="D11" s="3">
        <f>июнь!D11+1</f>
        <v>3</v>
      </c>
      <c r="E11" s="3"/>
      <c r="F11" s="3">
        <f>июнь!F11</f>
        <v>710</v>
      </c>
      <c r="G11" s="5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июль!C7+19</f>
        <v>124</v>
      </c>
      <c r="D7" s="3">
        <f>июль!D7</f>
        <v>0</v>
      </c>
      <c r="E7" s="3"/>
      <c r="F7" s="8">
        <f>июль!F7+226</f>
        <v>1616.5</v>
      </c>
      <c r="G7" s="8">
        <f>июль!G7</f>
        <v>0</v>
      </c>
      <c r="H7" s="3"/>
    </row>
    <row r="8" spans="1:13" x14ac:dyDescent="0.25">
      <c r="A8" s="6">
        <v>2</v>
      </c>
      <c r="B8" s="3" t="s">
        <v>8</v>
      </c>
      <c r="C8" s="3">
        <f>июль!C8+1</f>
        <v>9</v>
      </c>
      <c r="D8" s="3">
        <f>июль!D8</f>
        <v>0</v>
      </c>
      <c r="E8" s="3"/>
      <c r="F8" s="8">
        <f>июль!F8+34</f>
        <v>425.68</v>
      </c>
      <c r="G8" s="8">
        <f>июль!G8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июль!C11</f>
        <v>3</v>
      </c>
      <c r="D11" s="3">
        <f>июль!D11+1</f>
        <v>4</v>
      </c>
      <c r="E11" s="3"/>
      <c r="F11" s="8">
        <f>июль!F11</f>
        <v>710</v>
      </c>
      <c r="G11" s="8">
        <f>июль!G11+600</f>
        <v>1500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131</v>
      </c>
      <c r="D7" s="3">
        <f>август!D7</f>
        <v>0</v>
      </c>
      <c r="E7" s="3"/>
      <c r="F7" s="8">
        <f>август!F7+72</f>
        <v>1688.5</v>
      </c>
      <c r="G7" s="8">
        <f>август!G7</f>
        <v>0</v>
      </c>
      <c r="H7" s="3"/>
    </row>
    <row r="8" spans="1:13" x14ac:dyDescent="0.25">
      <c r="A8" s="6">
        <v>2</v>
      </c>
      <c r="B8" s="3" t="s">
        <v>8</v>
      </c>
      <c r="C8" s="3">
        <f>август!C8+1</f>
        <v>10</v>
      </c>
      <c r="D8" s="3">
        <f>август!D8</f>
        <v>0</v>
      </c>
      <c r="E8" s="3"/>
      <c r="F8" s="8">
        <f>август!F8+20</f>
        <v>445.68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4</v>
      </c>
      <c r="D11" s="3">
        <f>август!D11+2</f>
        <v>6</v>
      </c>
      <c r="E11" s="3"/>
      <c r="F11" s="8">
        <f>август!F11+405</f>
        <v>1115</v>
      </c>
      <c r="G11" s="8">
        <f>август!G11+500</f>
        <v>2000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2023-06-02T10:06:47Z</dcterms:modified>
</cp:coreProperties>
</file>