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73D784DA-9F10-4EC5-A7F0-5F5F98A936CE}" xr6:coauthVersionLast="47" xr6:coauthVersionMax="47" xr10:uidLastSave="{00000000-0000-0000-0000-000000000000}"/>
  <bookViews>
    <workbookView xWindow="13830" yWindow="765" windowWidth="14745" windowHeight="14535" firstSheet="11" activeTab="11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3" l="1"/>
  <c r="M7" i="13" l="1"/>
  <c r="N7" i="13" s="1"/>
  <c r="F11" i="13"/>
  <c r="C11" i="13"/>
  <c r="I8" i="13"/>
  <c r="F8" i="13"/>
  <c r="C8" i="13"/>
  <c r="I7" i="13"/>
  <c r="F7" i="13"/>
  <c r="C7" i="13"/>
  <c r="J11" i="13"/>
  <c r="J8" i="13"/>
  <c r="G11" i="13"/>
  <c r="G8" i="13"/>
  <c r="D11" i="13"/>
  <c r="D8" i="13"/>
  <c r="I8" i="12"/>
  <c r="F8" i="12"/>
  <c r="C8" i="12"/>
  <c r="I7" i="12"/>
  <c r="F7" i="12"/>
  <c r="C7" i="12"/>
  <c r="J11" i="12"/>
  <c r="J8" i="12"/>
  <c r="I11" i="12"/>
  <c r="G11" i="12"/>
  <c r="G8" i="12"/>
  <c r="F11" i="12"/>
  <c r="D11" i="12"/>
  <c r="D8" i="12"/>
  <c r="C11" i="12"/>
  <c r="I7" i="11"/>
  <c r="F7" i="11"/>
  <c r="C7" i="11"/>
  <c r="J11" i="11"/>
  <c r="J8" i="11"/>
  <c r="I11" i="11"/>
  <c r="I8" i="11"/>
  <c r="G11" i="11"/>
  <c r="G8" i="11"/>
  <c r="F11" i="11"/>
  <c r="F8" i="11"/>
  <c r="D11" i="11"/>
  <c r="D8" i="11"/>
  <c r="C11" i="11"/>
  <c r="C8" i="11"/>
  <c r="J11" i="10"/>
  <c r="G11" i="10"/>
  <c r="D11" i="10"/>
  <c r="I8" i="10"/>
  <c r="F8" i="10"/>
  <c r="C8" i="10"/>
  <c r="I7" i="10"/>
  <c r="F7" i="10"/>
  <c r="C7" i="10"/>
  <c r="J8" i="10"/>
  <c r="I11" i="10"/>
  <c r="G8" i="10"/>
  <c r="F11" i="10"/>
  <c r="D8" i="10"/>
  <c r="C11" i="10"/>
  <c r="I7" i="9"/>
  <c r="F7" i="9"/>
  <c r="C7" i="9"/>
  <c r="J11" i="9"/>
  <c r="J8" i="9"/>
  <c r="I11" i="9"/>
  <c r="I8" i="9"/>
  <c r="G11" i="9"/>
  <c r="G8" i="9"/>
  <c r="F11" i="9"/>
  <c r="F8" i="9"/>
  <c r="D11" i="9"/>
  <c r="D8" i="9"/>
  <c r="C11" i="9"/>
  <c r="C8" i="9"/>
  <c r="I11" i="8"/>
  <c r="F11" i="8"/>
  <c r="C11" i="8"/>
  <c r="J8" i="8"/>
  <c r="G8" i="8"/>
  <c r="D8" i="8"/>
  <c r="C8" i="8"/>
  <c r="F8" i="8"/>
  <c r="I8" i="8"/>
  <c r="I7" i="8"/>
  <c r="F7" i="8"/>
  <c r="C7" i="8"/>
  <c r="J11" i="8"/>
  <c r="G11" i="8"/>
  <c r="D11" i="8"/>
  <c r="I8" i="7"/>
  <c r="J8" i="7"/>
  <c r="F8" i="7"/>
  <c r="G8" i="7"/>
  <c r="C8" i="7"/>
  <c r="D8" i="7"/>
  <c r="I7" i="7"/>
  <c r="F7" i="7"/>
  <c r="C7" i="7"/>
  <c r="J11" i="2"/>
  <c r="I11" i="7"/>
  <c r="C11" i="7"/>
  <c r="F11" i="7"/>
  <c r="I11" i="6"/>
  <c r="M7" i="12" l="1"/>
  <c r="N7" i="12" s="1"/>
  <c r="M7" i="11"/>
  <c r="N7" i="11" s="1"/>
  <c r="M7" i="10"/>
  <c r="N7" i="10" s="1"/>
  <c r="M7" i="9"/>
  <c r="N7" i="9" s="1"/>
  <c r="M7" i="8"/>
  <c r="N7" i="8" s="1"/>
  <c r="J8" i="2"/>
  <c r="I8" i="2" l="1"/>
  <c r="I7" i="2"/>
  <c r="J8" i="3" l="1"/>
  <c r="J8" i="4" s="1"/>
  <c r="J8" i="5" s="1"/>
  <c r="J8" i="6" s="1"/>
  <c r="I8" i="3"/>
  <c r="I8" i="4" s="1"/>
  <c r="I8" i="5" s="1"/>
  <c r="I8" i="6" s="1"/>
  <c r="F8" i="2"/>
  <c r="F8" i="3" s="1"/>
  <c r="F8" i="4" s="1"/>
  <c r="F8" i="5" s="1"/>
  <c r="F8" i="6" s="1"/>
  <c r="C8" i="2"/>
  <c r="I7" i="3"/>
  <c r="I7" i="4" s="1"/>
  <c r="I7" i="5" s="1"/>
  <c r="I7" i="6" s="1"/>
  <c r="F7" i="2"/>
  <c r="F7" i="3" s="1"/>
  <c r="F7" i="4" s="1"/>
  <c r="F7" i="5" s="1"/>
  <c r="F7" i="6" s="1"/>
  <c r="C7" i="2"/>
  <c r="C7" i="3"/>
  <c r="C7" i="4" s="1"/>
  <c r="C7" i="5" s="1"/>
  <c r="C7" i="6" s="1"/>
  <c r="G11" i="3"/>
  <c r="G11" i="4" s="1"/>
  <c r="G11" i="5" s="1"/>
  <c r="G11" i="6" s="1"/>
  <c r="G11" i="7" s="1"/>
  <c r="G8" i="3"/>
  <c r="G8" i="4" s="1"/>
  <c r="D8" i="3"/>
  <c r="D8" i="4" s="1"/>
  <c r="D8" i="5" s="1"/>
  <c r="D8" i="6" s="1"/>
  <c r="C8" i="3"/>
  <c r="C8" i="4" s="1"/>
  <c r="C8" i="5" s="1"/>
  <c r="C8" i="6" s="1"/>
  <c r="G8" i="6" l="1"/>
  <c r="G8" i="5"/>
  <c r="D11" i="2" l="1"/>
  <c r="D11" i="3" s="1"/>
  <c r="D11" i="4" s="1"/>
  <c r="D11" i="5" s="1"/>
  <c r="D11" i="6" s="1"/>
  <c r="D11" i="7" s="1"/>
  <c r="M7" i="2" l="1"/>
  <c r="J11" i="3"/>
  <c r="N7" i="2"/>
  <c r="J11" i="4" l="1"/>
  <c r="M7" i="3"/>
  <c r="N7" i="3" s="1"/>
  <c r="J11" i="5" l="1"/>
  <c r="M7" i="4"/>
  <c r="N7" i="4" s="1"/>
  <c r="J11" i="6" l="1"/>
  <c r="M7" i="5"/>
  <c r="N7" i="5" s="1"/>
  <c r="J11" i="7" l="1"/>
  <c r="M7" i="7" s="1"/>
  <c r="N7" i="7" s="1"/>
  <c r="M7" i="6"/>
  <c r="N7" i="6" s="1"/>
</calcChain>
</file>

<file path=xl/sharedStrings.xml><?xml version="1.0" encoding="utf-8"?>
<sst xmlns="http://schemas.openxmlformats.org/spreadsheetml/2006/main" count="356" uniqueCount="33">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</sst>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vertical="center" wrapText="1"/>
    </xf>
    <xf numFmtId="165" fontId="0" fillId="0" borderId="0" xfId="0" applyNumberFormat="1"/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1135.7350500000002</v>
      </c>
      <c r="N7">
        <f>M7*1.2</f>
        <v>1362.8820600000001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569.63616/1.2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9">
        <f>I7+I8+J8+J11</f>
        <v>1139.8600500000002</v>
      </c>
      <c r="N7">
        <f>M7*1.2</f>
        <v>1367.8320600000002</v>
      </c>
    </row>
    <row r="8" spans="1:16" x14ac:dyDescent="0.25">
      <c r="A8" s="1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474.69680000000005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5" spans="1:11" x14ac:dyDescent="0.25">
      <c r="A25" s="13" t="s">
        <v>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9">
        <f>I7+I8+J8+J11</f>
        <v>2134.1734833333335</v>
      </c>
      <c r="N7">
        <f>M7*1.2</f>
        <v>2561.0081800000003</v>
      </c>
    </row>
    <row r="8" spans="1:16" x14ac:dyDescent="0.25">
      <c r="A8" s="1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B1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9">
        <f>I7+I8+J8+J11</f>
        <v>2142.881816666667</v>
      </c>
      <c r="N7" s="9">
        <f>M7*1.2</f>
        <v>2571.4581800000001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10">
        <f>апрель!I7+(0.55*11)/1.2</f>
        <v>78.424300000000002</v>
      </c>
      <c r="J7" s="10"/>
      <c r="K7" s="2"/>
      <c r="M7" s="11">
        <f>I7+I8+J8+J11+I11</f>
        <v>6756.5801166666679</v>
      </c>
      <c r="N7" s="12">
        <f>M7*1.2</f>
        <v>8107.8961400000007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10">
        <f>апрель!I8</f>
        <v>130.37553333333332</v>
      </c>
      <c r="J8" s="10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10">
        <f>5530.38796/1.2</f>
        <v>4608.656633333334</v>
      </c>
      <c r="J11" s="10">
        <f>апрель!J11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май!C7+14</f>
        <v>69</v>
      </c>
      <c r="D7" s="2"/>
      <c r="E7" s="2"/>
      <c r="F7" s="6">
        <f>май!F7+210</f>
        <v>928.5</v>
      </c>
      <c r="G7" s="6"/>
      <c r="H7" s="2"/>
      <c r="I7" s="10">
        <f>май!I7+(0.55*14)/1.2</f>
        <v>84.840966666666674</v>
      </c>
      <c r="J7" s="10"/>
      <c r="K7" s="2"/>
      <c r="M7" s="11">
        <f>I7+I8+J8+J11+I11</f>
        <v>6933.3756416666674</v>
      </c>
      <c r="N7" s="12">
        <f>M7*1.2</f>
        <v>8320.0507699999998</v>
      </c>
    </row>
    <row r="8" spans="1:16" x14ac:dyDescent="0.25">
      <c r="A8" s="1">
        <v>2</v>
      </c>
      <c r="B8" s="2" t="s">
        <v>11</v>
      </c>
      <c r="C8" s="2">
        <f>май!C8+3</f>
        <v>7</v>
      </c>
      <c r="D8" s="2">
        <f>май!D8</f>
        <v>1</v>
      </c>
      <c r="E8" s="2"/>
      <c r="F8" s="6">
        <f>май!F8+192.9</f>
        <v>332.9</v>
      </c>
      <c r="G8" s="6">
        <f>май!G8</f>
        <v>150</v>
      </c>
      <c r="H8" s="2"/>
      <c r="I8" s="10">
        <f>май!I8+204.45463/1.2</f>
        <v>300.75439166666666</v>
      </c>
      <c r="J8" s="10">
        <f>май!J8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970</v>
      </c>
      <c r="H11" s="2"/>
      <c r="I11" s="10">
        <f>май!I11</f>
        <v>4608.656633333334</v>
      </c>
      <c r="J11" s="10">
        <f>май!J11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июнь!C7+11</f>
        <v>80</v>
      </c>
      <c r="D7" s="2"/>
      <c r="E7" s="2"/>
      <c r="F7" s="6">
        <f>июнь!F7+165</f>
        <v>1093.5</v>
      </c>
      <c r="G7" s="6"/>
      <c r="H7" s="2"/>
      <c r="I7" s="10">
        <f>июнь!I7+(0.55*11)/1.2</f>
        <v>89.882633333333345</v>
      </c>
      <c r="J7" s="10"/>
      <c r="K7" s="2"/>
      <c r="M7" s="11">
        <f>I7+I8+J8+J11+I11</f>
        <v>7541.9170583333344</v>
      </c>
      <c r="N7" s="12">
        <f>M7*1.2</f>
        <v>9050.3004700000001</v>
      </c>
    </row>
    <row r="8" spans="1:16" x14ac:dyDescent="0.25">
      <c r="A8" s="1">
        <v>2</v>
      </c>
      <c r="B8" s="2" t="s">
        <v>11</v>
      </c>
      <c r="C8" s="2">
        <f>июнь!C8+1</f>
        <v>8</v>
      </c>
      <c r="D8" s="2">
        <f>июнь!D8+1</f>
        <v>2</v>
      </c>
      <c r="E8" s="2"/>
      <c r="F8" s="6">
        <f>июнь!F8+150</f>
        <v>482.9</v>
      </c>
      <c r="G8" s="6">
        <f>июнь!G8+150</f>
        <v>300</v>
      </c>
      <c r="H8" s="2"/>
      <c r="I8" s="10">
        <f>июнь!I8+62.7876/1.2</f>
        <v>353.07739166666664</v>
      </c>
      <c r="J8" s="10">
        <f>июнь!J8+646.97542/1.2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970</v>
      </c>
      <c r="H11" s="2"/>
      <c r="I11" s="10">
        <f>июнь!I11+14.43668/1.2</f>
        <v>4620.6872000000003</v>
      </c>
      <c r="J11" s="10">
        <f>июнь!J11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июль!C7+14</f>
        <v>94</v>
      </c>
      <c r="D7" s="2"/>
      <c r="E7" s="2"/>
      <c r="F7" s="6">
        <f>июль!F7+204</f>
        <v>1297.5</v>
      </c>
      <c r="G7" s="6"/>
      <c r="H7" s="2"/>
      <c r="I7" s="10">
        <f>июль!I7+102.6588/1.2</f>
        <v>175.43163333333337</v>
      </c>
      <c r="J7" s="10"/>
      <c r="K7" s="2"/>
      <c r="M7" s="11">
        <f>I7+I8+J8+J11+I11</f>
        <v>7627.4660583333343</v>
      </c>
      <c r="N7" s="12">
        <f>M7*1.2</f>
        <v>9152.9592700000012</v>
      </c>
    </row>
    <row r="8" spans="1:16" x14ac:dyDescent="0.25">
      <c r="A8" s="1">
        <v>2</v>
      </c>
      <c r="B8" s="2" t="s">
        <v>11</v>
      </c>
      <c r="C8" s="2">
        <f>июль!C8</f>
        <v>8</v>
      </c>
      <c r="D8" s="2">
        <f>июль!D8</f>
        <v>2</v>
      </c>
      <c r="E8" s="2"/>
      <c r="F8" s="6">
        <f>июль!F8</f>
        <v>482.9</v>
      </c>
      <c r="G8" s="6">
        <f>июль!G8</f>
        <v>300</v>
      </c>
      <c r="H8" s="2"/>
      <c r="I8" s="10">
        <f>июль!I8</f>
        <v>353.07739166666664</v>
      </c>
      <c r="J8" s="10">
        <f>июль!J8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2</v>
      </c>
      <c r="D11" s="2">
        <f>июль!D11</f>
        <v>2</v>
      </c>
      <c r="E11" s="2"/>
      <c r="F11" s="2">
        <f>июль!F11</f>
        <v>499.8</v>
      </c>
      <c r="G11" s="6">
        <f>июль!G11</f>
        <v>970</v>
      </c>
      <c r="H11" s="2"/>
      <c r="I11" s="10">
        <f>июль!I11</f>
        <v>4620.6872000000003</v>
      </c>
      <c r="J11" s="10">
        <f>июль!J11</f>
        <v>1464.4269000000002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август!C7+15</f>
        <v>109</v>
      </c>
      <c r="D7" s="2"/>
      <c r="E7" s="2"/>
      <c r="F7" s="6">
        <f>август!F7+175</f>
        <v>1472.5</v>
      </c>
      <c r="G7" s="6"/>
      <c r="H7" s="2"/>
      <c r="I7" s="10">
        <f>август!I7+396.42592/1.2</f>
        <v>505.78656666666672</v>
      </c>
      <c r="J7" s="10"/>
      <c r="K7" s="2"/>
      <c r="M7" s="11">
        <f>I7+I8+J8+J11+I11</f>
        <v>8129.0584916666667</v>
      </c>
      <c r="N7" s="12">
        <f>M7*1.2</f>
        <v>9754.8701899999996</v>
      </c>
    </row>
    <row r="8" spans="1:16" x14ac:dyDescent="0.25">
      <c r="A8" s="1">
        <v>2</v>
      </c>
      <c r="B8" s="2" t="s">
        <v>11</v>
      </c>
      <c r="C8" s="2">
        <f>август!C8+1</f>
        <v>9</v>
      </c>
      <c r="D8" s="2">
        <f>август!D8</f>
        <v>2</v>
      </c>
      <c r="E8" s="2"/>
      <c r="F8" s="6">
        <f>август!F8+50</f>
        <v>532.9</v>
      </c>
      <c r="G8" s="6">
        <f>август!G8</f>
        <v>300</v>
      </c>
      <c r="H8" s="2"/>
      <c r="I8" s="10">
        <f>август!I8+17.1906/1.2</f>
        <v>367.40289166666662</v>
      </c>
      <c r="J8" s="10">
        <f>август!J8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2</v>
      </c>
      <c r="D11" s="2">
        <f>август!D11+1</f>
        <v>3</v>
      </c>
      <c r="E11" s="2"/>
      <c r="F11" s="2">
        <f>август!F11</f>
        <v>499.8</v>
      </c>
      <c r="G11" s="6">
        <f>август!G11+400</f>
        <v>1370</v>
      </c>
      <c r="H11" s="2"/>
      <c r="I11" s="10">
        <f>август!I11</f>
        <v>4620.6872000000003</v>
      </c>
      <c r="J11" s="10">
        <f>август!J11+188.2944/1.2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сентябрь!C7+9</f>
        <v>118</v>
      </c>
      <c r="D7" s="2"/>
      <c r="E7" s="2"/>
      <c r="F7" s="6">
        <f>сентябрь!F7+92.2</f>
        <v>1564.7</v>
      </c>
      <c r="G7" s="6"/>
      <c r="H7" s="2"/>
      <c r="I7" s="10">
        <f>сентябрь!I7+217.1/1.2</f>
        <v>686.7032333333334</v>
      </c>
      <c r="J7" s="10"/>
      <c r="K7" s="2"/>
      <c r="M7" s="11">
        <f>I7+I8+J8+J11+I11</f>
        <v>8309.9751583333345</v>
      </c>
      <c r="N7" s="12">
        <f>M7*1.2</f>
        <v>9971.9701900000018</v>
      </c>
    </row>
    <row r="8" spans="1:16" x14ac:dyDescent="0.25">
      <c r="A8" s="1">
        <v>2</v>
      </c>
      <c r="B8" s="2" t="s">
        <v>11</v>
      </c>
      <c r="C8" s="2">
        <f>сентябрь!C8</f>
        <v>9</v>
      </c>
      <c r="D8" s="2">
        <f>сентябрь!D8</f>
        <v>2</v>
      </c>
      <c r="E8" s="2"/>
      <c r="F8" s="6">
        <f>сентябрь!F8</f>
        <v>532.9</v>
      </c>
      <c r="G8" s="6">
        <f>сентябрь!G8</f>
        <v>300</v>
      </c>
      <c r="H8" s="2"/>
      <c r="I8" s="10">
        <f>сентябрь!I8</f>
        <v>367.40289166666662</v>
      </c>
      <c r="J8" s="10">
        <f>сентябрь!J8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2</v>
      </c>
      <c r="D11" s="2">
        <f>сентябрь!D11</f>
        <v>3</v>
      </c>
      <c r="E11" s="2"/>
      <c r="F11" s="2">
        <f>сентябрь!F11</f>
        <v>499.8</v>
      </c>
      <c r="G11" s="6">
        <f>сентябрь!G11</f>
        <v>1370</v>
      </c>
      <c r="H11" s="2"/>
      <c r="I11" s="10">
        <f>сентябрь!I11</f>
        <v>4620.6872000000003</v>
      </c>
      <c r="J11" s="10">
        <f>сентябрь!J11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октябрь!C7+5</f>
        <v>123</v>
      </c>
      <c r="D7" s="2"/>
      <c r="E7" s="2"/>
      <c r="F7" s="6">
        <f>октябрь!F7+61</f>
        <v>1625.7</v>
      </c>
      <c r="G7" s="6"/>
      <c r="H7" s="2"/>
      <c r="I7" s="10">
        <f>октябрь!I7+138.55/1.2</f>
        <v>802.16156666666677</v>
      </c>
      <c r="J7" s="10"/>
      <c r="K7" s="2"/>
      <c r="M7" s="11">
        <f>I7+I8+J8+J11+I11</f>
        <v>8519.8659666666681</v>
      </c>
      <c r="N7" s="12">
        <f>M7*1.2</f>
        <v>10223.839160000001</v>
      </c>
    </row>
    <row r="8" spans="1:16" x14ac:dyDescent="0.25">
      <c r="A8" s="1">
        <v>2</v>
      </c>
      <c r="B8" s="2" t="s">
        <v>11</v>
      </c>
      <c r="C8" s="2">
        <f>октябрь!C8+2</f>
        <v>11</v>
      </c>
      <c r="D8" s="2">
        <f>октябрь!D8</f>
        <v>2</v>
      </c>
      <c r="E8" s="2"/>
      <c r="F8" s="6">
        <f>октябрь!F8+55</f>
        <v>587.9</v>
      </c>
      <c r="G8" s="6">
        <f>октябрь!G8</f>
        <v>300</v>
      </c>
      <c r="H8" s="2"/>
      <c r="I8" s="10">
        <f>октябрь!I8+113.31897/1.2</f>
        <v>461.83536666666663</v>
      </c>
      <c r="J8" s="10">
        <f>октябрь!J8</f>
        <v>1013.8429333333335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2</v>
      </c>
      <c r="D11" s="2">
        <f>октябрь!D11</f>
        <v>3</v>
      </c>
      <c r="E11" s="2"/>
      <c r="F11" s="2">
        <f>октябрь!F11</f>
        <v>499.8</v>
      </c>
      <c r="G11" s="6">
        <f>октябрь!G11</f>
        <v>1370</v>
      </c>
      <c r="H11" s="2"/>
      <c r="I11" s="10">
        <f>октябрь!I11</f>
        <v>4620.6872000000003</v>
      </c>
      <c r="J11" s="10">
        <f>октябрь!J11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6" ht="69.75" customHeight="1" x14ac:dyDescent="0.25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25">
      <c r="A3" s="18" t="s">
        <v>1</v>
      </c>
      <c r="B3" s="18"/>
      <c r="C3" s="18" t="s">
        <v>2</v>
      </c>
      <c r="D3" s="18"/>
      <c r="E3" s="18"/>
      <c r="F3" s="18" t="s">
        <v>3</v>
      </c>
      <c r="G3" s="18"/>
      <c r="H3" s="18"/>
      <c r="I3" s="18" t="s">
        <v>4</v>
      </c>
      <c r="J3" s="18"/>
      <c r="K3" s="18"/>
    </row>
    <row r="4" spans="1:16" ht="30" x14ac:dyDescent="0.25">
      <c r="A4" s="18"/>
      <c r="B4" s="18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3"/>
      <c r="O6" s="13"/>
      <c r="P6" s="13"/>
    </row>
    <row r="7" spans="1:16" x14ac:dyDescent="0.25">
      <c r="A7" s="2"/>
      <c r="B7" s="5" t="s">
        <v>10</v>
      </c>
      <c r="C7" s="2">
        <f>ноябрь!C7+12</f>
        <v>135</v>
      </c>
      <c r="D7" s="2"/>
      <c r="E7" s="2"/>
      <c r="F7" s="6">
        <f>ноябрь!F7+180</f>
        <v>1805.7</v>
      </c>
      <c r="G7" s="6"/>
      <c r="H7" s="2"/>
      <c r="I7" s="10">
        <f>ноябрь!I7+357.15/1.2</f>
        <v>1099.7865666666667</v>
      </c>
      <c r="J7" s="10"/>
      <c r="K7" s="2"/>
      <c r="M7" s="11">
        <f>I7+I8+J8+J11+I11</f>
        <v>9079.3026666666665</v>
      </c>
      <c r="N7" s="12">
        <f>M7*1.2</f>
        <v>10895.163199999999</v>
      </c>
    </row>
    <row r="8" spans="1:16" x14ac:dyDescent="0.25">
      <c r="A8" s="1">
        <v>2</v>
      </c>
      <c r="B8" s="2" t="s">
        <v>11</v>
      </c>
      <c r="C8" s="2">
        <f>ноябрь!C8+1</f>
        <v>12</v>
      </c>
      <c r="D8" s="2">
        <f>ноябрь!D8</f>
        <v>2</v>
      </c>
      <c r="E8" s="2"/>
      <c r="F8" s="6">
        <f>ноябрь!F8+24</f>
        <v>611.9</v>
      </c>
      <c r="G8" s="6">
        <f>ноябрь!G8</f>
        <v>300</v>
      </c>
      <c r="H8" s="2"/>
      <c r="I8" s="10">
        <f>ноябрь!I8+72/1.2</f>
        <v>521.83536666666669</v>
      </c>
      <c r="J8" s="10">
        <f>ноябрь!J8</f>
        <v>1013.8429333333335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4</v>
      </c>
      <c r="D11" s="2">
        <f>ноябрь!D11</f>
        <v>3</v>
      </c>
      <c r="E11" s="2"/>
      <c r="F11" s="2">
        <f>ноябрь!F11+365</f>
        <v>864.8</v>
      </c>
      <c r="G11" s="6">
        <f>ноябрь!G11</f>
        <v>1370</v>
      </c>
      <c r="H11" s="2"/>
      <c r="I11" s="10">
        <f>ноябрь!I11+242.17404/1.2</f>
        <v>4822.4989000000005</v>
      </c>
      <c r="J11" s="10">
        <f>ноябрь!J11</f>
        <v>1621.3389000000002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23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4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21" spans="1:11" x14ac:dyDescent="0.25">
      <c r="A21" s="13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2022-12-30T02:24:11Z</dcterms:modified>
</cp:coreProperties>
</file>