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B34DD94E-4561-47CD-81EB-9BBB26A46B10}" xr6:coauthVersionLast="47" xr6:coauthVersionMax="47" xr10:uidLastSave="{00000000-0000-0000-0000-000000000000}"/>
  <bookViews>
    <workbookView xWindow="-120" yWindow="-120" windowWidth="29040" windowHeight="15840" firstSheet="9" activeTab="9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r:id="rId10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1" l="1"/>
  <c r="F7" i="11"/>
  <c r="C7" i="11"/>
  <c r="J11" i="11"/>
  <c r="J8" i="11"/>
  <c r="I11" i="11"/>
  <c r="I8" i="11"/>
  <c r="G11" i="11"/>
  <c r="G8" i="11"/>
  <c r="F11" i="11"/>
  <c r="F8" i="11"/>
  <c r="D11" i="11"/>
  <c r="D8" i="11"/>
  <c r="C11" i="11"/>
  <c r="C8" i="11"/>
  <c r="J11" i="10"/>
  <c r="G11" i="10"/>
  <c r="D11" i="10"/>
  <c r="I8" i="10"/>
  <c r="F8" i="10"/>
  <c r="C8" i="10"/>
  <c r="I7" i="10"/>
  <c r="F7" i="10"/>
  <c r="C7" i="10"/>
  <c r="J8" i="10"/>
  <c r="I11" i="10"/>
  <c r="G8" i="10"/>
  <c r="F11" i="10"/>
  <c r="D8" i="10"/>
  <c r="C11" i="10"/>
  <c r="I7" i="9"/>
  <c r="F7" i="9"/>
  <c r="C7" i="9"/>
  <c r="J11" i="9"/>
  <c r="J8" i="9"/>
  <c r="I11" i="9"/>
  <c r="I8" i="9"/>
  <c r="G11" i="9"/>
  <c r="G8" i="9"/>
  <c r="F11" i="9"/>
  <c r="F8" i="9"/>
  <c r="D11" i="9"/>
  <c r="D8" i="9"/>
  <c r="C11" i="9"/>
  <c r="C8" i="9"/>
  <c r="I11" i="8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11" l="1"/>
  <c r="N7" i="11" s="1"/>
  <c r="M7" i="10"/>
  <c r="N7" i="10" s="1"/>
  <c r="M7" i="9"/>
  <c r="N7" i="9" s="1"/>
  <c r="M7" i="8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<sst xmlns="http://schemas.openxmlformats.org/spreadsheetml/2006/main" count="298" uniqueCount="31">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</sst>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21" t="s">
        <v>5</v>
      </c>
      <c r="D4" s="21" t="s">
        <v>6</v>
      </c>
      <c r="E4" s="21" t="s">
        <v>7</v>
      </c>
      <c r="F4" s="21" t="s">
        <v>5</v>
      </c>
      <c r="G4" s="21" t="s">
        <v>6</v>
      </c>
      <c r="H4" s="21" t="s">
        <v>7</v>
      </c>
      <c r="I4" s="21" t="s">
        <v>5</v>
      </c>
      <c r="J4" s="21" t="s">
        <v>6</v>
      </c>
      <c r="K4" s="21" t="s">
        <v>7</v>
      </c>
    </row>
    <row r="5" spans="1:16" x14ac:dyDescent="0.25">
      <c r="A5" s="21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сентябрь!C7+9</f>
        <v>118</v>
      </c>
      <c r="D7" s="2"/>
      <c r="E7" s="2"/>
      <c r="F7" s="6">
        <f>сентябрь!F7+92.2</f>
        <v>1564.7</v>
      </c>
      <c r="G7" s="6"/>
      <c r="H7" s="2"/>
      <c r="I7" s="15">
        <f>сентябрь!I7+217.1/1.2</f>
        <v>686.7032333333334</v>
      </c>
      <c r="J7" s="15"/>
      <c r="K7" s="2"/>
      <c r="M7" s="16">
        <f>I7+I8+J8+J11+I11</f>
        <v>8309.9751583333345</v>
      </c>
      <c r="N7" s="19">
        <f>M7*1.2</f>
        <v>9971.9701900000018</v>
      </c>
    </row>
    <row r="8" spans="1:16" x14ac:dyDescent="0.25">
      <c r="A8" s="21">
        <v>2</v>
      </c>
      <c r="B8" s="2" t="s">
        <v>11</v>
      </c>
      <c r="C8" s="2">
        <f>сентябрь!C8</f>
        <v>9</v>
      </c>
      <c r="D8" s="2">
        <f>сентябрь!D8</f>
        <v>2</v>
      </c>
      <c r="E8" s="2"/>
      <c r="F8" s="6">
        <f>сентябрь!F8</f>
        <v>532.9</v>
      </c>
      <c r="G8" s="6">
        <f>сентябрь!G8</f>
        <v>300</v>
      </c>
      <c r="H8" s="2"/>
      <c r="I8" s="15">
        <f>сентябрь!I8</f>
        <v>367.40289166666662</v>
      </c>
      <c r="J8" s="15">
        <f>сентябрь!J8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1">
        <v>3</v>
      </c>
      <c r="B11" s="2" t="s">
        <v>13</v>
      </c>
      <c r="C11" s="2">
        <f>сентябрь!C11</f>
        <v>2</v>
      </c>
      <c r="D11" s="2">
        <f>сентябрь!D11</f>
        <v>3</v>
      </c>
      <c r="E11" s="2"/>
      <c r="F11" s="2">
        <f>сентябрь!F11</f>
        <v>499.8</v>
      </c>
      <c r="G11" s="6">
        <f>сентябрь!G11</f>
        <v>1370</v>
      </c>
      <c r="H11" s="2"/>
      <c r="I11" s="15">
        <f>сентябрь!I11</f>
        <v>4620.6872000000003</v>
      </c>
      <c r="J11" s="15">
        <f>сентябрь!J11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1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1139.8600500000002</v>
      </c>
      <c r="N7">
        <f>M7*1.2</f>
        <v>1367.8320600000002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2134.1734833333335</v>
      </c>
      <c r="N7">
        <f>M7*1.2</f>
        <v>2561.0081800000003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2142.881816666667</v>
      </c>
      <c r="N7" s="13">
        <f>M7*1.2</f>
        <v>2571.4581800000001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6756.5801166666679</v>
      </c>
      <c r="N7" s="19">
        <f>M7*1.2</f>
        <v>8107.8961400000007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5">
        <f>май!I7+(0.55*14)/1.2</f>
        <v>84.840966666666674</v>
      </c>
      <c r="J7" s="15"/>
      <c r="K7" s="2"/>
      <c r="M7" s="16">
        <f>I7+I8+J8+J11+I11</f>
        <v>6933.3756416666674</v>
      </c>
      <c r="N7" s="19">
        <f>M7*1.2</f>
        <v>8320.0507699999998</v>
      </c>
    </row>
    <row r="8" spans="1:16" x14ac:dyDescent="0.25">
      <c r="A8" s="14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5">
        <f>май!I8+204.45463/1.2</f>
        <v>300.75439166666666</v>
      </c>
      <c r="J8" s="15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5">
        <f>июнь!I7+(0.55*11)/1.2</f>
        <v>89.882633333333345</v>
      </c>
      <c r="J7" s="15"/>
      <c r="K7" s="2"/>
      <c r="M7" s="16">
        <f>I7+I8+J8+J11+I11</f>
        <v>7541.9170583333344</v>
      </c>
      <c r="N7" s="19">
        <f>M7*1.2</f>
        <v>9050.3004700000001</v>
      </c>
    </row>
    <row r="8" spans="1:16" x14ac:dyDescent="0.25">
      <c r="A8" s="17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5">
        <f>июнь!I8+62.7876/1.2</f>
        <v>353.07739166666664</v>
      </c>
      <c r="J8" s="15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7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5">
        <f>июнь!I11+14.43668/1.2</f>
        <v>4620.6872000000003</v>
      </c>
      <c r="J11" s="15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7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июль!C7+14</f>
        <v>94</v>
      </c>
      <c r="D7" s="2"/>
      <c r="E7" s="2"/>
      <c r="F7" s="6">
        <f>июль!F7+204</f>
        <v>1297.5</v>
      </c>
      <c r="G7" s="6"/>
      <c r="H7" s="2"/>
      <c r="I7" s="15">
        <f>июль!I7+102.6588/1.2</f>
        <v>175.43163333333337</v>
      </c>
      <c r="J7" s="15"/>
      <c r="K7" s="2"/>
      <c r="M7" s="16">
        <f>I7+I8+J8+J11+I11</f>
        <v>7627.4660583333343</v>
      </c>
      <c r="N7" s="19">
        <f>M7*1.2</f>
        <v>9152.9592700000012</v>
      </c>
    </row>
    <row r="8" spans="1:16" x14ac:dyDescent="0.25">
      <c r="A8" s="18">
        <v>2</v>
      </c>
      <c r="B8" s="2" t="s">
        <v>11</v>
      </c>
      <c r="C8" s="2">
        <f>июль!C8</f>
        <v>8</v>
      </c>
      <c r="D8" s="2">
        <f>июль!D8</f>
        <v>2</v>
      </c>
      <c r="E8" s="2"/>
      <c r="F8" s="6">
        <f>июль!F8</f>
        <v>482.9</v>
      </c>
      <c r="G8" s="6">
        <f>июль!G8</f>
        <v>300</v>
      </c>
      <c r="H8" s="2"/>
      <c r="I8" s="15">
        <f>июль!I8</f>
        <v>353.07739166666664</v>
      </c>
      <c r="J8" s="15">
        <f>июль!J8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8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970</v>
      </c>
      <c r="H11" s="2"/>
      <c r="I11" s="15">
        <f>июль!I11</f>
        <v>4620.6872000000003</v>
      </c>
      <c r="J11" s="15">
        <f>июль!J11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8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27" t="s">
        <v>1</v>
      </c>
      <c r="B3" s="27"/>
      <c r="C3" s="27" t="s">
        <v>2</v>
      </c>
      <c r="D3" s="27"/>
      <c r="E3" s="27"/>
      <c r="F3" s="27" t="s">
        <v>3</v>
      </c>
      <c r="G3" s="27"/>
      <c r="H3" s="27"/>
      <c r="I3" s="27" t="s">
        <v>4</v>
      </c>
      <c r="J3" s="27"/>
      <c r="K3" s="27"/>
    </row>
    <row r="4" spans="1:16" ht="30" x14ac:dyDescent="0.25">
      <c r="A4" s="27"/>
      <c r="B4" s="27"/>
      <c r="C4" s="20" t="s">
        <v>5</v>
      </c>
      <c r="D4" s="20" t="s">
        <v>6</v>
      </c>
      <c r="E4" s="20" t="s">
        <v>7</v>
      </c>
      <c r="F4" s="20" t="s">
        <v>5</v>
      </c>
      <c r="G4" s="20" t="s">
        <v>6</v>
      </c>
      <c r="H4" s="20" t="s">
        <v>7</v>
      </c>
      <c r="I4" s="20" t="s">
        <v>5</v>
      </c>
      <c r="J4" s="20" t="s">
        <v>6</v>
      </c>
      <c r="K4" s="20" t="s">
        <v>7</v>
      </c>
    </row>
    <row r="5" spans="1:16" x14ac:dyDescent="0.25">
      <c r="A5" s="20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2"/>
      <c r="O6" s="22"/>
      <c r="P6" s="22"/>
    </row>
    <row r="7" spans="1:16" x14ac:dyDescent="0.25">
      <c r="A7" s="2"/>
      <c r="B7" s="5" t="s">
        <v>10</v>
      </c>
      <c r="C7" s="2">
        <f>август!C7+15</f>
        <v>109</v>
      </c>
      <c r="D7" s="2"/>
      <c r="E7" s="2"/>
      <c r="F7" s="6">
        <f>август!F7+175</f>
        <v>1472.5</v>
      </c>
      <c r="G7" s="6"/>
      <c r="H7" s="2"/>
      <c r="I7" s="15">
        <f>август!I7+396.42592/1.2</f>
        <v>505.78656666666672</v>
      </c>
      <c r="J7" s="15"/>
      <c r="K7" s="2"/>
      <c r="M7" s="16">
        <f>I7+I8+J8+J11+I11</f>
        <v>8129.0584916666667</v>
      </c>
      <c r="N7" s="19">
        <f>M7*1.2</f>
        <v>9754.8701899999996</v>
      </c>
    </row>
    <row r="8" spans="1:16" x14ac:dyDescent="0.25">
      <c r="A8" s="20">
        <v>2</v>
      </c>
      <c r="B8" s="2" t="s">
        <v>11</v>
      </c>
      <c r="C8" s="2">
        <f>август!C8+1</f>
        <v>9</v>
      </c>
      <c r="D8" s="2">
        <f>август!D8</f>
        <v>2</v>
      </c>
      <c r="E8" s="2"/>
      <c r="F8" s="6">
        <f>август!F8+50</f>
        <v>532.9</v>
      </c>
      <c r="G8" s="6">
        <f>август!G8</f>
        <v>300</v>
      </c>
      <c r="H8" s="2"/>
      <c r="I8" s="15">
        <f>август!I8+17.1906/1.2</f>
        <v>367.40289166666662</v>
      </c>
      <c r="J8" s="15">
        <f>август!J8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0">
        <v>3</v>
      </c>
      <c r="B11" s="2" t="s">
        <v>13</v>
      </c>
      <c r="C11" s="2">
        <f>август!C11</f>
        <v>2</v>
      </c>
      <c r="D11" s="2">
        <f>август!D11+1</f>
        <v>3</v>
      </c>
      <c r="E11" s="2"/>
      <c r="F11" s="2">
        <f>август!F11</f>
        <v>499.8</v>
      </c>
      <c r="G11" s="6">
        <f>август!G11+400</f>
        <v>1370</v>
      </c>
      <c r="H11" s="2"/>
      <c r="I11" s="15">
        <f>август!I11</f>
        <v>4620.6872000000003</v>
      </c>
      <c r="J11" s="15">
        <f>август!J11+188.2944/1.2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0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21" spans="1:11" x14ac:dyDescent="0.25">
      <c r="A21" s="22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2022-11-03T08:28:22Z</dcterms:modified>
</cp:coreProperties>
</file>