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13_ncr:1_{1D1720F5-5E71-4B4B-81C4-325BF2E119CA}" xr6:coauthVersionLast="47" xr6:coauthVersionMax="47" xr10:uidLastSave="{00000000-0000-0000-0000-000000000000}"/>
  <bookViews>
    <workbookView xWindow="1170" yWindow="1170" windowWidth="13305" windowHeight="14505" tabRatio="672" firstSheet="7" activeTab="7" xr2:uid="{00000000-000D-0000-FFFF-FFFF00000000}"/>
  </bookViews>
  <sheets>
    <sheet name="январь" sheetId="31" state="hidden" r:id="rId1"/>
    <sheet name="февраль" sheetId="32" state="hidden" r:id="rId2"/>
    <sheet name="март" sheetId="33" state="hidden" r:id="rId3"/>
    <sheet name="апрель" sheetId="34" state="hidden" r:id="rId4"/>
    <sheet name="май" sheetId="35" state="hidden" r:id="rId5"/>
    <sheet name="июнь" sheetId="36" state="hidden" r:id="rId6"/>
    <sheet name="июль" sheetId="37" state="hidden" r:id="rId7"/>
    <sheet name="август" sheetId="38" r:id="rId8"/>
  </sheets>
  <definedNames>
    <definedName name="_xlnm.Print_Area" localSheetId="7">август!$A$1:$H$24</definedName>
    <definedName name="_xlnm.Print_Area" localSheetId="3">апрель!$A$1:$H$24</definedName>
    <definedName name="_xlnm.Print_Area" localSheetId="6">июль!$A$1:$H$24</definedName>
    <definedName name="_xlnm.Print_Area" localSheetId="5">июнь!$A$1:$H$24</definedName>
    <definedName name="_xlnm.Print_Area" localSheetId="4">май!$A$1:$H$24</definedName>
    <definedName name="_xlnm.Print_Area" localSheetId="2">март!$A$1:$H$24</definedName>
    <definedName name="_xlnm.Print_Area" localSheetId="1">февраль!$A$1:$H$26</definedName>
    <definedName name="_xlnm.Print_Area" localSheetId="0">январь!$A$1:$H$26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38" l="1"/>
  <c r="C8" i="38"/>
  <c r="G11" i="38"/>
  <c r="D11" i="38"/>
  <c r="F7" i="38"/>
  <c r="C7" i="38"/>
  <c r="G8" i="38" l="1"/>
  <c r="G7" i="38"/>
  <c r="F11" i="38"/>
  <c r="D8" i="38"/>
  <c r="D7" i="38"/>
  <c r="C11" i="38"/>
  <c r="F7" i="37"/>
  <c r="C7" i="37"/>
  <c r="G11" i="37"/>
  <c r="D11" i="37"/>
  <c r="F11" i="37"/>
  <c r="C11" i="37"/>
  <c r="G8" i="37"/>
  <c r="G7" i="37"/>
  <c r="D8" i="37"/>
  <c r="D7" i="37"/>
  <c r="F11" i="36"/>
  <c r="C11" i="36"/>
  <c r="G11" i="36"/>
  <c r="D11" i="36"/>
  <c r="G8" i="36"/>
  <c r="G7" i="36"/>
  <c r="D8" i="36"/>
  <c r="D7" i="36"/>
  <c r="F7" i="35"/>
  <c r="C7" i="35"/>
  <c r="F8" i="35"/>
  <c r="C8" i="35"/>
  <c r="C7" i="32" l="1"/>
  <c r="C7" i="31" l="1"/>
  <c r="F7" i="31"/>
  <c r="C8" i="31"/>
  <c r="F8" i="31"/>
  <c r="F8" i="32" l="1"/>
  <c r="F8" i="33" s="1"/>
  <c r="F8" i="34" s="1"/>
  <c r="F8" i="36" s="1"/>
  <c r="F8" i="37" s="1"/>
  <c r="C8" i="32"/>
  <c r="C8" i="33" s="1"/>
  <c r="C8" i="34" s="1"/>
  <c r="C8" i="36" s="1"/>
  <c r="C8" i="37" s="1"/>
  <c r="F7" i="32"/>
  <c r="F7" i="33" s="1"/>
  <c r="F7" i="34" s="1"/>
  <c r="F7" i="36" s="1"/>
  <c r="C7" i="33"/>
  <c r="C7" i="34" s="1"/>
  <c r="C7" i="36" s="1"/>
</calcChain>
</file>

<file path=xl/sharedStrings.xml><?xml version="1.0" encoding="utf-8"?>
<sst xmlns="http://schemas.openxmlformats.org/spreadsheetml/2006/main" count="216" uniqueCount="30">
  <si>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</si>
  <si>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</si>
  <si>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</si>
  <si>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</si>
  <si>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</si>
  <si>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</si>
  <si>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</si>
  <si>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</si>
  <si>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</si>
  <si>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</si>
  <si>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</si>
  <si>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</si>
  <si>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</si>
  <si>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</si>
  <si>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</si>
  <si>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</si>
  <si>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</si>
  <si>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</si>
  <si>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</si>
  <si>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</si>
  <si>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январь 2022 года</t>
  </si>
  <si>
    <t>ИНФОРМАЦИЯ
о поданных заявках на технологическое присоединение ООО ЭСК "Энергия"
за февраль 2022 года</t>
  </si>
  <si>
    <t>ИНФОРМАЦИЯ
о поданных заявках на технологическое присоединение ООО ЭСК "Энергия"
за март 2022 года</t>
  </si>
  <si>
    <t xml:space="preserve">Приложение N 5
к стандартам раскрытия информации
субъектами оптового и розничных
рынков электрической энергии
</t>
  </si>
  <si>
    <t>От 670 кВт - всего</t>
  </si>
  <si>
    <t>ИНФОРМАЦИЯ
о поданных заявках на технологическое присоединение ООО ЭСК "Энергия"
за апрель 2022 года</t>
  </si>
  <si>
    <t>ИНФОРМАЦИЯ
о поданных заявках на технологическое присоединение ООО ЭСК "Энергия"
за май 2022 года</t>
  </si>
  <si>
    <t>ИНФОРМАЦИЯ
о поданных заявках на технологическое присоединение ООО ЭСК "Энергия"
за июнь 2022 года</t>
  </si>
  <si>
    <t>ИНФОРМАЦИЯ
о поданных заявках на технологическое присоединение ООО ЭСК "Энергия"
за июль 2022 года</t>
  </si>
  <si>
    <t>ИНФОРМАЦИЯ
о поданных заявках на технологическое присоединение ООО ЭСК "Энергия"
за август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</si>
</sst>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horizontal="left" vertical="center" wrapText="1" indent="2"/>
    </xf>
    <xf numFmtId="0" fontId="3" fillId="0" borderId="1" xfId="1" applyBorder="1" applyAlignment="1">
      <alignment horizontal="left" vertical="center" wrapText="1" indent="2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/>
    <xf numFmtId="16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165" fontId="2" fillId="0" borderId="1" xfId="0" applyNumberFormat="1" applyFont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4D44C-3927-4C02-9690-81EF5EC174A8}">
  <sheetPr>
    <pageSetUpPr fitToPage="1"/>
  </sheetPr>
  <dimension ref="A1:M26"/>
  <sheetViews>
    <sheetView view="pageBreakPreview" topLeftCell="A7" zoomScaleNormal="100" zoomScaleSheetLayoutView="100" workbookViewId="0">
      <selection activeCell="C16" sqref="C1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7" t="s">
        <v>15</v>
      </c>
      <c r="B1" s="17"/>
      <c r="C1" s="17"/>
      <c r="D1" s="17"/>
      <c r="E1" s="17"/>
      <c r="F1" s="17"/>
      <c r="G1" s="17"/>
      <c r="H1" s="17"/>
    </row>
    <row r="2" spans="1:13" ht="64.5" customHeight="1" x14ac:dyDescent="0.25">
      <c r="A2" s="18" t="s">
        <v>20</v>
      </c>
      <c r="B2" s="18"/>
      <c r="C2" s="18"/>
      <c r="D2" s="18"/>
      <c r="E2" s="18"/>
      <c r="F2" s="18"/>
      <c r="G2" s="18"/>
      <c r="H2" s="18"/>
    </row>
    <row r="3" spans="1:13" ht="30" customHeight="1" x14ac:dyDescent="0.25">
      <c r="A3" s="19" t="s">
        <v>2</v>
      </c>
      <c r="B3" s="19"/>
      <c r="C3" s="19" t="s">
        <v>16</v>
      </c>
      <c r="D3" s="19"/>
      <c r="E3" s="19"/>
      <c r="F3" s="19" t="s">
        <v>3</v>
      </c>
      <c r="G3" s="19"/>
      <c r="H3" s="19"/>
    </row>
    <row r="4" spans="1:13" ht="30" x14ac:dyDescent="0.25">
      <c r="A4" s="19"/>
      <c r="B4" s="19"/>
      <c r="C4" s="7" t="s">
        <v>0</v>
      </c>
      <c r="D4" s="7" t="s">
        <v>1</v>
      </c>
      <c r="E4" s="7" t="s">
        <v>4</v>
      </c>
      <c r="F4" s="7" t="s">
        <v>0</v>
      </c>
      <c r="G4" s="7" t="s">
        <v>1</v>
      </c>
      <c r="H4" s="7" t="s">
        <v>4</v>
      </c>
    </row>
    <row r="5" spans="1:13" x14ac:dyDescent="0.25">
      <c r="A5" s="7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10</f>
        <v>10</v>
      </c>
      <c r="D7" s="3"/>
      <c r="E7" s="3"/>
      <c r="F7" s="6">
        <f>150</f>
        <v>150</v>
      </c>
      <c r="G7" s="6"/>
      <c r="H7" s="3"/>
    </row>
    <row r="8" spans="1:13" x14ac:dyDescent="0.25">
      <c r="A8" s="7">
        <v>2</v>
      </c>
      <c r="B8" s="3" t="s">
        <v>8</v>
      </c>
      <c r="C8" s="3">
        <f>2</f>
        <v>2</v>
      </c>
      <c r="D8" s="3"/>
      <c r="E8" s="3"/>
      <c r="F8" s="6">
        <f>80</f>
        <v>80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7">
        <v>3</v>
      </c>
      <c r="B11" s="3" t="s">
        <v>10</v>
      </c>
      <c r="C11" s="3"/>
      <c r="D11" s="3"/>
      <c r="E11" s="3"/>
      <c r="F11" s="6"/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7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7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7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20" t="s">
        <v>18</v>
      </c>
      <c r="B23" s="20"/>
      <c r="C23" s="20"/>
      <c r="D23" s="20"/>
      <c r="E23" s="20"/>
      <c r="F23" s="20"/>
      <c r="G23" s="20"/>
      <c r="H23" s="20"/>
      <c r="I23" s="5"/>
      <c r="J23" s="5"/>
      <c r="K23" s="5"/>
    </row>
    <row r="26" spans="1:11" x14ac:dyDescent="0.25">
      <c r="A26" s="16" t="s">
        <v>19</v>
      </c>
      <c r="B26" s="16"/>
      <c r="C26" s="16"/>
      <c r="D26" s="16"/>
      <c r="E26" s="16"/>
      <c r="F26" s="16"/>
      <c r="G26" s="16"/>
      <c r="H26" s="16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4786F013-B5BB-48B1-9689-04DD44B9E9BC}"/>
    <hyperlink ref="B10" r:id="rId2" display="consultantplus://offline/ref=2B68D365C87DD12C3005D9B461515A31DC59046575EDA8B88471CB77745D0FE2FE0F07D2C424YAQFF" xr:uid="{3DB6B797-697B-4065-BA6A-6030C82C74FC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918F0-69B1-455E-8769-D97E3E804F04}">
  <sheetPr>
    <pageSetUpPr fitToPage="1"/>
  </sheetPr>
  <dimension ref="A1:M26"/>
  <sheetViews>
    <sheetView view="pageBreakPreview" zoomScaleNormal="100" zoomScaleSheetLayoutView="100" workbookViewId="0">
      <selection activeCell="F8" sqref="F8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7" t="s">
        <v>15</v>
      </c>
      <c r="B1" s="17"/>
      <c r="C1" s="17"/>
      <c r="D1" s="17"/>
      <c r="E1" s="17"/>
      <c r="F1" s="17"/>
      <c r="G1" s="17"/>
      <c r="H1" s="17"/>
    </row>
    <row r="2" spans="1:13" ht="64.5" customHeight="1" x14ac:dyDescent="0.25">
      <c r="A2" s="18" t="s">
        <v>21</v>
      </c>
      <c r="B2" s="18"/>
      <c r="C2" s="18"/>
      <c r="D2" s="18"/>
      <c r="E2" s="18"/>
      <c r="F2" s="18"/>
      <c r="G2" s="18"/>
      <c r="H2" s="18"/>
    </row>
    <row r="3" spans="1:13" ht="30" customHeight="1" x14ac:dyDescent="0.25">
      <c r="A3" s="19" t="s">
        <v>2</v>
      </c>
      <c r="B3" s="19"/>
      <c r="C3" s="19" t="s">
        <v>16</v>
      </c>
      <c r="D3" s="19"/>
      <c r="E3" s="19"/>
      <c r="F3" s="19" t="s">
        <v>3</v>
      </c>
      <c r="G3" s="19"/>
      <c r="H3" s="19"/>
    </row>
    <row r="4" spans="1:13" ht="30" x14ac:dyDescent="0.25">
      <c r="A4" s="19"/>
      <c r="B4" s="19"/>
      <c r="C4" s="8" t="s">
        <v>0</v>
      </c>
      <c r="D4" s="8" t="s">
        <v>1</v>
      </c>
      <c r="E4" s="8" t="s">
        <v>4</v>
      </c>
      <c r="F4" s="8" t="s">
        <v>0</v>
      </c>
      <c r="G4" s="8" t="s">
        <v>1</v>
      </c>
      <c r="H4" s="8" t="s">
        <v>4</v>
      </c>
    </row>
    <row r="5" spans="1:13" x14ac:dyDescent="0.25">
      <c r="A5" s="8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январь!C7+9</f>
        <v>19</v>
      </c>
      <c r="D7" s="3"/>
      <c r="E7" s="3"/>
      <c r="F7" s="6">
        <f>январь!F7+75.6</f>
        <v>225.6</v>
      </c>
      <c r="G7" s="6"/>
      <c r="H7" s="3"/>
    </row>
    <row r="8" spans="1:13" x14ac:dyDescent="0.25">
      <c r="A8" s="8">
        <v>2</v>
      </c>
      <c r="B8" s="3" t="s">
        <v>8</v>
      </c>
      <c r="C8" s="3">
        <f>январь!C8+2</f>
        <v>4</v>
      </c>
      <c r="D8" s="3"/>
      <c r="E8" s="3"/>
      <c r="F8" s="6">
        <f>январь!F8+85</f>
        <v>165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8">
        <v>3</v>
      </c>
      <c r="B11" s="3" t="s">
        <v>10</v>
      </c>
      <c r="C11" s="3"/>
      <c r="D11" s="3"/>
      <c r="E11" s="3"/>
      <c r="F11" s="6"/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8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8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8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20" t="s">
        <v>18</v>
      </c>
      <c r="B23" s="20"/>
      <c r="C23" s="20"/>
      <c r="D23" s="20"/>
      <c r="E23" s="20"/>
      <c r="F23" s="20"/>
      <c r="G23" s="20"/>
      <c r="H23" s="20"/>
      <c r="I23" s="5"/>
      <c r="J23" s="5"/>
      <c r="K23" s="5"/>
    </row>
    <row r="26" spans="1:11" x14ac:dyDescent="0.25">
      <c r="A26" s="16" t="s">
        <v>19</v>
      </c>
      <c r="B26" s="16"/>
      <c r="C26" s="16"/>
      <c r="D26" s="16"/>
      <c r="E26" s="16"/>
      <c r="F26" s="16"/>
      <c r="G26" s="16"/>
      <c r="H26" s="16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FAE4025D-C212-4ACF-A805-E0D63FAF0583}"/>
    <hyperlink ref="B10" r:id="rId2" display="consultantplus://offline/ref=2B68D365C87DD12C3005D9B461515A31DC59046575EDA8B88471CB77745D0FE2FE0F07D2C424YAQFF" xr:uid="{570EC688-FD1D-4770-97A2-1C1E392FCB0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6BD49-F69A-4032-A06E-0E61F839FF4F}">
  <sheetPr>
    <pageSetUpPr fitToPage="1"/>
  </sheetPr>
  <dimension ref="A1:M24"/>
  <sheetViews>
    <sheetView view="pageBreakPreview" zoomScaleNormal="100" zoomScaleSheetLayoutView="100" workbookViewId="0">
      <selection activeCell="F7" sqref="F7:F8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7" t="s">
        <v>23</v>
      </c>
      <c r="B1" s="17"/>
      <c r="C1" s="17"/>
      <c r="D1" s="17"/>
      <c r="E1" s="17"/>
      <c r="F1" s="17"/>
      <c r="G1" s="17"/>
      <c r="H1" s="17"/>
    </row>
    <row r="2" spans="1:13" ht="64.5" customHeight="1" x14ac:dyDescent="0.25">
      <c r="A2" s="18" t="s">
        <v>22</v>
      </c>
      <c r="B2" s="18"/>
      <c r="C2" s="18"/>
      <c r="D2" s="18"/>
      <c r="E2" s="18"/>
      <c r="F2" s="18"/>
      <c r="G2" s="18"/>
      <c r="H2" s="18"/>
    </row>
    <row r="3" spans="1:13" ht="30" customHeight="1" x14ac:dyDescent="0.25">
      <c r="A3" s="19" t="s">
        <v>2</v>
      </c>
      <c r="B3" s="19"/>
      <c r="C3" s="19" t="s">
        <v>16</v>
      </c>
      <c r="D3" s="19"/>
      <c r="E3" s="19"/>
      <c r="F3" s="19" t="s">
        <v>3</v>
      </c>
      <c r="G3" s="19"/>
      <c r="H3" s="19"/>
    </row>
    <row r="4" spans="1:13" ht="30" x14ac:dyDescent="0.25">
      <c r="A4" s="19"/>
      <c r="B4" s="19"/>
      <c r="C4" s="9" t="s">
        <v>0</v>
      </c>
      <c r="D4" s="9" t="s">
        <v>1</v>
      </c>
      <c r="E4" s="9" t="s">
        <v>4</v>
      </c>
      <c r="F4" s="9" t="s">
        <v>0</v>
      </c>
      <c r="G4" s="9" t="s">
        <v>1</v>
      </c>
      <c r="H4" s="9" t="s">
        <v>4</v>
      </c>
    </row>
    <row r="5" spans="1:13" x14ac:dyDescent="0.25">
      <c r="A5" s="9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февраль!C7+11</f>
        <v>30</v>
      </c>
      <c r="D7" s="3"/>
      <c r="E7" s="3"/>
      <c r="F7" s="6">
        <f>февраль!F7+165</f>
        <v>390.6</v>
      </c>
      <c r="G7" s="6"/>
      <c r="H7" s="3"/>
    </row>
    <row r="8" spans="1:13" x14ac:dyDescent="0.25">
      <c r="A8" s="9">
        <v>2</v>
      </c>
      <c r="B8" s="3" t="s">
        <v>8</v>
      </c>
      <c r="C8" s="3">
        <f>февраль!C8+4</f>
        <v>8</v>
      </c>
      <c r="D8" s="3"/>
      <c r="E8" s="3"/>
      <c r="F8" s="6">
        <f>февраль!F8+302.9</f>
        <v>467.9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9">
        <v>3</v>
      </c>
      <c r="B11" s="3" t="s">
        <v>10</v>
      </c>
      <c r="C11" s="3"/>
      <c r="D11" s="3"/>
      <c r="E11" s="3"/>
      <c r="F11" s="6"/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9">
        <v>4</v>
      </c>
      <c r="B14" s="11" t="s">
        <v>24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11" ht="147" customHeight="1" x14ac:dyDescent="0.25">
      <c r="A19" s="20" t="s">
        <v>18</v>
      </c>
      <c r="B19" s="20"/>
      <c r="C19" s="20"/>
      <c r="D19" s="20"/>
      <c r="E19" s="20"/>
      <c r="F19" s="20"/>
      <c r="G19" s="20"/>
      <c r="H19" s="20"/>
      <c r="I19" s="5"/>
      <c r="J19" s="5"/>
      <c r="K19" s="5"/>
    </row>
    <row r="24" spans="1:11" x14ac:dyDescent="0.25">
      <c r="A24" s="16" t="s">
        <v>19</v>
      </c>
      <c r="B24" s="16"/>
      <c r="C24" s="16"/>
      <c r="D24" s="16"/>
      <c r="E24" s="16"/>
      <c r="F24" s="16"/>
      <c r="G24" s="16"/>
      <c r="H24" s="16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E2C2B9F9-A069-4137-B77D-65F4C8D13B64}"/>
    <hyperlink ref="B10" r:id="rId2" display="consultantplus://offline/ref=2B68D365C87DD12C3005D9B461515A31DC59046575EDA8B88471CB77745D0FE2FE0F07D2C424YAQFF" xr:uid="{B3C50C0B-2992-4DBA-A9C9-01792A2004C8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525CC-307A-464E-BEDB-DD8BF3A60F27}">
  <sheetPr>
    <pageSetUpPr fitToPage="1"/>
  </sheetPr>
  <dimension ref="A1:M24"/>
  <sheetViews>
    <sheetView view="pageBreakPreview" topLeftCell="A4" zoomScaleNormal="100" zoomScaleSheetLayoutView="100" workbookViewId="0">
      <selection activeCell="C7" sqref="C7:C8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7" t="s">
        <v>23</v>
      </c>
      <c r="B1" s="17"/>
      <c r="C1" s="17"/>
      <c r="D1" s="17"/>
      <c r="E1" s="17"/>
      <c r="F1" s="17"/>
      <c r="G1" s="17"/>
      <c r="H1" s="17"/>
    </row>
    <row r="2" spans="1:13" ht="64.5" customHeight="1" x14ac:dyDescent="0.25">
      <c r="A2" s="18" t="s">
        <v>25</v>
      </c>
      <c r="B2" s="18"/>
      <c r="C2" s="18"/>
      <c r="D2" s="18"/>
      <c r="E2" s="18"/>
      <c r="F2" s="18"/>
      <c r="G2" s="18"/>
      <c r="H2" s="18"/>
    </row>
    <row r="3" spans="1:13" ht="30" customHeight="1" x14ac:dyDescent="0.25">
      <c r="A3" s="19" t="s">
        <v>2</v>
      </c>
      <c r="B3" s="19"/>
      <c r="C3" s="19" t="s">
        <v>16</v>
      </c>
      <c r="D3" s="19"/>
      <c r="E3" s="19"/>
      <c r="F3" s="19" t="s">
        <v>3</v>
      </c>
      <c r="G3" s="19"/>
      <c r="H3" s="19"/>
    </row>
    <row r="4" spans="1:13" ht="30" x14ac:dyDescent="0.25">
      <c r="A4" s="19"/>
      <c r="B4" s="19"/>
      <c r="C4" s="10" t="s">
        <v>0</v>
      </c>
      <c r="D4" s="10" t="s">
        <v>1</v>
      </c>
      <c r="E4" s="10" t="s">
        <v>4</v>
      </c>
      <c r="F4" s="10" t="s">
        <v>0</v>
      </c>
      <c r="G4" s="10" t="s">
        <v>1</v>
      </c>
      <c r="H4" s="10" t="s">
        <v>4</v>
      </c>
    </row>
    <row r="5" spans="1:13" x14ac:dyDescent="0.25">
      <c r="A5" s="10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март!C7+12</f>
        <v>42</v>
      </c>
      <c r="D7" s="3"/>
      <c r="E7" s="3"/>
      <c r="F7" s="6">
        <f>март!F7+159</f>
        <v>549.6</v>
      </c>
      <c r="G7" s="6"/>
      <c r="H7" s="3"/>
    </row>
    <row r="8" spans="1:13" x14ac:dyDescent="0.25">
      <c r="A8" s="10">
        <v>2</v>
      </c>
      <c r="B8" s="3" t="s">
        <v>8</v>
      </c>
      <c r="C8" s="3">
        <f>март!C8+1</f>
        <v>9</v>
      </c>
      <c r="D8" s="3"/>
      <c r="E8" s="3"/>
      <c r="F8" s="6">
        <f>март!F8+150</f>
        <v>617.9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10">
        <v>3</v>
      </c>
      <c r="B11" s="3" t="s">
        <v>10</v>
      </c>
      <c r="C11" s="3"/>
      <c r="D11" s="3"/>
      <c r="E11" s="3"/>
      <c r="F11" s="6"/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0">
        <v>4</v>
      </c>
      <c r="B14" s="11" t="s">
        <v>24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11" ht="147" customHeight="1" x14ac:dyDescent="0.25">
      <c r="A19" s="20" t="s">
        <v>18</v>
      </c>
      <c r="B19" s="20"/>
      <c r="C19" s="20"/>
      <c r="D19" s="20"/>
      <c r="E19" s="20"/>
      <c r="F19" s="20"/>
      <c r="G19" s="20"/>
      <c r="H19" s="20"/>
      <c r="I19" s="5"/>
      <c r="J19" s="5"/>
      <c r="K19" s="5"/>
    </row>
    <row r="24" spans="1:11" x14ac:dyDescent="0.25">
      <c r="A24" s="16" t="s">
        <v>19</v>
      </c>
      <c r="B24" s="16"/>
      <c r="C24" s="16"/>
      <c r="D24" s="16"/>
      <c r="E24" s="16"/>
      <c r="F24" s="16"/>
      <c r="G24" s="16"/>
      <c r="H24" s="16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4B69ED05-3721-41AB-B1D1-3339E807E5F3}"/>
    <hyperlink ref="B10" r:id="rId2" display="consultantplus://offline/ref=2B68D365C87DD12C3005D9B461515A31DC59046575EDA8B88471CB77745D0FE2FE0F07D2C424YAQFF" xr:uid="{59FB600F-DD53-48E5-A5A2-D92517A10C7B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33DFA-D837-421A-A641-FA9CFD95193D}">
  <sheetPr>
    <pageSetUpPr fitToPage="1"/>
  </sheetPr>
  <dimension ref="A1:M24"/>
  <sheetViews>
    <sheetView view="pageBreakPreview" zoomScaleNormal="100" zoomScaleSheetLayoutView="100" workbookViewId="0">
      <selection activeCell="K14" sqref="K14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7" t="s">
        <v>23</v>
      </c>
      <c r="B1" s="17"/>
      <c r="C1" s="17"/>
      <c r="D1" s="17"/>
      <c r="E1" s="17"/>
      <c r="F1" s="17"/>
      <c r="G1" s="17"/>
      <c r="H1" s="17"/>
    </row>
    <row r="2" spans="1:13" ht="64.5" customHeight="1" x14ac:dyDescent="0.25">
      <c r="A2" s="18" t="s">
        <v>26</v>
      </c>
      <c r="B2" s="18"/>
      <c r="C2" s="18"/>
      <c r="D2" s="18"/>
      <c r="E2" s="18"/>
      <c r="F2" s="18"/>
      <c r="G2" s="18"/>
      <c r="H2" s="18"/>
    </row>
    <row r="3" spans="1:13" ht="30" customHeight="1" x14ac:dyDescent="0.25">
      <c r="A3" s="19" t="s">
        <v>2</v>
      </c>
      <c r="B3" s="19"/>
      <c r="C3" s="19" t="s">
        <v>16</v>
      </c>
      <c r="D3" s="19"/>
      <c r="E3" s="19"/>
      <c r="F3" s="19" t="s">
        <v>3</v>
      </c>
      <c r="G3" s="19"/>
      <c r="H3" s="19"/>
    </row>
    <row r="4" spans="1:13" ht="30" x14ac:dyDescent="0.25">
      <c r="A4" s="19"/>
      <c r="B4" s="19"/>
      <c r="C4" s="12" t="s">
        <v>0</v>
      </c>
      <c r="D4" s="12" t="s">
        <v>1</v>
      </c>
      <c r="E4" s="12" t="s">
        <v>4</v>
      </c>
      <c r="F4" s="12" t="s">
        <v>0</v>
      </c>
      <c r="G4" s="12" t="s">
        <v>1</v>
      </c>
      <c r="H4" s="12" t="s">
        <v>4</v>
      </c>
    </row>
    <row r="5" spans="1:13" x14ac:dyDescent="0.25">
      <c r="A5" s="12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апрель!C7+45</f>
        <v>87</v>
      </c>
      <c r="D7" s="3">
        <v>1</v>
      </c>
      <c r="E7" s="3"/>
      <c r="F7" s="6">
        <f>апрель!F7+669</f>
        <v>1218.5999999999999</v>
      </c>
      <c r="G7" s="6">
        <v>15</v>
      </c>
      <c r="H7" s="3"/>
    </row>
    <row r="8" spans="1:13" x14ac:dyDescent="0.25">
      <c r="A8" s="12">
        <v>2</v>
      </c>
      <c r="B8" s="3" t="s">
        <v>8</v>
      </c>
      <c r="C8" s="3">
        <f>апрель!C8+1</f>
        <v>10</v>
      </c>
      <c r="D8" s="3">
        <v>1</v>
      </c>
      <c r="E8" s="3"/>
      <c r="F8" s="6">
        <f>апрель!F8+15.84</f>
        <v>633.74</v>
      </c>
      <c r="G8" s="6">
        <v>150</v>
      </c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12">
        <v>3</v>
      </c>
      <c r="B11" s="3" t="s">
        <v>10</v>
      </c>
      <c r="C11" s="3">
        <v>1</v>
      </c>
      <c r="D11" s="3">
        <v>1</v>
      </c>
      <c r="E11" s="3"/>
      <c r="F11" s="6">
        <v>204.5</v>
      </c>
      <c r="G11" s="6">
        <v>250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2">
        <v>4</v>
      </c>
      <c r="B14" s="11" t="s">
        <v>24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11" ht="147" customHeight="1" x14ac:dyDescent="0.25">
      <c r="A19" s="20" t="s">
        <v>18</v>
      </c>
      <c r="B19" s="20"/>
      <c r="C19" s="20"/>
      <c r="D19" s="20"/>
      <c r="E19" s="20"/>
      <c r="F19" s="20"/>
      <c r="G19" s="20"/>
      <c r="H19" s="20"/>
      <c r="I19" s="5"/>
      <c r="J19" s="5"/>
      <c r="K19" s="5"/>
    </row>
    <row r="24" spans="1:11" x14ac:dyDescent="0.25">
      <c r="A24" s="16" t="s">
        <v>19</v>
      </c>
      <c r="B24" s="16"/>
      <c r="C24" s="16"/>
      <c r="D24" s="16"/>
      <c r="E24" s="16"/>
      <c r="F24" s="16"/>
      <c r="G24" s="16"/>
      <c r="H24" s="16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C8486089-FFB9-4CB4-B4CE-00E98AEB60D6}"/>
    <hyperlink ref="B10" r:id="rId2" display="consultantplus://offline/ref=2B68D365C87DD12C3005D9B461515A31DC59046575EDA8B88471CB77745D0FE2FE0F07D2C424YAQFF" xr:uid="{8D176DF0-D00B-4648-A1CE-672A46E222B8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812E7-CE41-4059-9CB9-C0EE44351320}">
  <sheetPr>
    <pageSetUpPr fitToPage="1"/>
  </sheetPr>
  <dimension ref="A1:M24"/>
  <sheetViews>
    <sheetView zoomScaleNormal="100" zoomScaleSheetLayoutView="100" workbookViewId="0">
      <selection activeCell="F7" sqref="F7: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7" t="s">
        <v>23</v>
      </c>
      <c r="B1" s="17"/>
      <c r="C1" s="17"/>
      <c r="D1" s="17"/>
      <c r="E1" s="17"/>
      <c r="F1" s="17"/>
      <c r="G1" s="17"/>
      <c r="H1" s="17"/>
    </row>
    <row r="2" spans="1:13" ht="64.5" customHeight="1" x14ac:dyDescent="0.25">
      <c r="A2" s="18" t="s">
        <v>27</v>
      </c>
      <c r="B2" s="18"/>
      <c r="C2" s="18"/>
      <c r="D2" s="18"/>
      <c r="E2" s="18"/>
      <c r="F2" s="18"/>
      <c r="G2" s="18"/>
      <c r="H2" s="18"/>
    </row>
    <row r="3" spans="1:13" ht="30" customHeight="1" x14ac:dyDescent="0.25">
      <c r="A3" s="19" t="s">
        <v>2</v>
      </c>
      <c r="B3" s="19"/>
      <c r="C3" s="19" t="s">
        <v>16</v>
      </c>
      <c r="D3" s="19"/>
      <c r="E3" s="19"/>
      <c r="F3" s="19" t="s">
        <v>3</v>
      </c>
      <c r="G3" s="19"/>
      <c r="H3" s="19"/>
    </row>
    <row r="4" spans="1:13" ht="30" x14ac:dyDescent="0.25">
      <c r="A4" s="19"/>
      <c r="B4" s="19"/>
      <c r="C4" s="13" t="s">
        <v>0</v>
      </c>
      <c r="D4" s="13" t="s">
        <v>1</v>
      </c>
      <c r="E4" s="13" t="s">
        <v>4</v>
      </c>
      <c r="F4" s="13" t="s">
        <v>0</v>
      </c>
      <c r="G4" s="13" t="s">
        <v>1</v>
      </c>
      <c r="H4" s="13" t="s">
        <v>4</v>
      </c>
    </row>
    <row r="5" spans="1:13" x14ac:dyDescent="0.25">
      <c r="A5" s="13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май!C7+23</f>
        <v>110</v>
      </c>
      <c r="D7" s="3">
        <f>май!D7</f>
        <v>1</v>
      </c>
      <c r="E7" s="3"/>
      <c r="F7" s="6">
        <f>май!F7+333</f>
        <v>1551.6</v>
      </c>
      <c r="G7" s="6">
        <f>май!G7</f>
        <v>15</v>
      </c>
      <c r="H7" s="3"/>
    </row>
    <row r="8" spans="1:13" x14ac:dyDescent="0.25">
      <c r="A8" s="13">
        <v>2</v>
      </c>
      <c r="B8" s="3" t="s">
        <v>8</v>
      </c>
      <c r="C8" s="3">
        <f>май!C8+1</f>
        <v>11</v>
      </c>
      <c r="D8" s="3">
        <f>май!D8</f>
        <v>1</v>
      </c>
      <c r="E8" s="3"/>
      <c r="F8" s="6">
        <f>май!F8+50</f>
        <v>683.74</v>
      </c>
      <c r="G8" s="6">
        <f>май!G8</f>
        <v>150</v>
      </c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13">
        <v>3</v>
      </c>
      <c r="B11" s="3" t="s">
        <v>10</v>
      </c>
      <c r="C11" s="3">
        <f>май!C11+3</f>
        <v>4</v>
      </c>
      <c r="D11" s="3">
        <f>май!D11+1</f>
        <v>2</v>
      </c>
      <c r="E11" s="3"/>
      <c r="F11" s="6">
        <f>май!F11+710</f>
        <v>914.5</v>
      </c>
      <c r="G11" s="6">
        <f>май!G11+400</f>
        <v>650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3">
        <v>4</v>
      </c>
      <c r="B14" s="11" t="s">
        <v>24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11" ht="147" customHeight="1" x14ac:dyDescent="0.25">
      <c r="A19" s="20" t="s">
        <v>18</v>
      </c>
      <c r="B19" s="20"/>
      <c r="C19" s="20"/>
      <c r="D19" s="20"/>
      <c r="E19" s="20"/>
      <c r="F19" s="20"/>
      <c r="G19" s="20"/>
      <c r="H19" s="20"/>
      <c r="I19" s="5"/>
      <c r="J19" s="5"/>
      <c r="K19" s="5"/>
    </row>
    <row r="24" spans="1:11" x14ac:dyDescent="0.25">
      <c r="A24" s="16" t="s">
        <v>19</v>
      </c>
      <c r="B24" s="16"/>
      <c r="C24" s="16"/>
      <c r="D24" s="16"/>
      <c r="E24" s="16"/>
      <c r="F24" s="16"/>
      <c r="G24" s="16"/>
      <c r="H24" s="16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FDD62BEC-EC93-4206-8322-7AF1B65562BE}"/>
    <hyperlink ref="B10" r:id="rId2" display="consultantplus://offline/ref=2B68D365C87DD12C3005D9B461515A31DC59046575EDA8B88471CB77745D0FE2FE0F07D2C424YAQFF" xr:uid="{B9CBCCF9-2467-43E0-8055-BC34BFC51236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E4DC0-35B9-4CA5-BB60-63A4F2BC7546}">
  <sheetPr>
    <pageSetUpPr fitToPage="1"/>
  </sheetPr>
  <dimension ref="A1:M24"/>
  <sheetViews>
    <sheetView zoomScaleNormal="100" zoomScaleSheetLayoutView="100" workbookViewId="0">
      <selection activeCell="G11" sqref="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7" t="s">
        <v>23</v>
      </c>
      <c r="B1" s="17"/>
      <c r="C1" s="17"/>
      <c r="D1" s="17"/>
      <c r="E1" s="17"/>
      <c r="F1" s="17"/>
      <c r="G1" s="17"/>
      <c r="H1" s="17"/>
    </row>
    <row r="2" spans="1:13" ht="64.5" customHeight="1" x14ac:dyDescent="0.25">
      <c r="A2" s="18" t="s">
        <v>28</v>
      </c>
      <c r="B2" s="18"/>
      <c r="C2" s="18"/>
      <c r="D2" s="18"/>
      <c r="E2" s="18"/>
      <c r="F2" s="18"/>
      <c r="G2" s="18"/>
      <c r="H2" s="18"/>
    </row>
    <row r="3" spans="1:13" ht="30" customHeight="1" x14ac:dyDescent="0.25">
      <c r="A3" s="19" t="s">
        <v>2</v>
      </c>
      <c r="B3" s="19"/>
      <c r="C3" s="19" t="s">
        <v>16</v>
      </c>
      <c r="D3" s="19"/>
      <c r="E3" s="19"/>
      <c r="F3" s="19" t="s">
        <v>3</v>
      </c>
      <c r="G3" s="19"/>
      <c r="H3" s="19"/>
    </row>
    <row r="4" spans="1:13" ht="30" x14ac:dyDescent="0.25">
      <c r="A4" s="19"/>
      <c r="B4" s="19"/>
      <c r="C4" s="14" t="s">
        <v>0</v>
      </c>
      <c r="D4" s="14" t="s">
        <v>1</v>
      </c>
      <c r="E4" s="14" t="s">
        <v>4</v>
      </c>
      <c r="F4" s="14" t="s">
        <v>0</v>
      </c>
      <c r="G4" s="14" t="s">
        <v>1</v>
      </c>
      <c r="H4" s="14" t="s">
        <v>4</v>
      </c>
    </row>
    <row r="5" spans="1:13" x14ac:dyDescent="0.25">
      <c r="A5" s="14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июнь!C7+16</f>
        <v>126</v>
      </c>
      <c r="D7" s="3">
        <f>июнь!D7</f>
        <v>1</v>
      </c>
      <c r="E7" s="3"/>
      <c r="F7" s="6">
        <f>июнь!F7+240</f>
        <v>1791.6</v>
      </c>
      <c r="G7" s="6">
        <f>июнь!G7</f>
        <v>15</v>
      </c>
      <c r="H7" s="3"/>
    </row>
    <row r="8" spans="1:13" x14ac:dyDescent="0.25">
      <c r="A8" s="14">
        <v>2</v>
      </c>
      <c r="B8" s="3" t="s">
        <v>8</v>
      </c>
      <c r="C8" s="3">
        <f>июнь!C8+1</f>
        <v>12</v>
      </c>
      <c r="D8" s="3">
        <f>июнь!D8</f>
        <v>1</v>
      </c>
      <c r="E8" s="3"/>
      <c r="F8" s="6">
        <f>июнь!F8+80</f>
        <v>763.74</v>
      </c>
      <c r="G8" s="6">
        <f>июнь!G8</f>
        <v>150</v>
      </c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14">
        <v>3</v>
      </c>
      <c r="B11" s="3" t="s">
        <v>10</v>
      </c>
      <c r="C11" s="3">
        <f>июнь!C11</f>
        <v>4</v>
      </c>
      <c r="D11" s="3">
        <f>июнь!D11+1</f>
        <v>3</v>
      </c>
      <c r="E11" s="3"/>
      <c r="F11" s="3">
        <f>июнь!F11</f>
        <v>914.5</v>
      </c>
      <c r="G11" s="6">
        <f>июнь!G11+250</f>
        <v>900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4">
        <v>4</v>
      </c>
      <c r="B14" s="11" t="s">
        <v>24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11" ht="147" customHeight="1" x14ac:dyDescent="0.25">
      <c r="A19" s="20" t="s">
        <v>18</v>
      </c>
      <c r="B19" s="20"/>
      <c r="C19" s="20"/>
      <c r="D19" s="20"/>
      <c r="E19" s="20"/>
      <c r="F19" s="20"/>
      <c r="G19" s="20"/>
      <c r="H19" s="20"/>
      <c r="I19" s="5"/>
      <c r="J19" s="5"/>
      <c r="K19" s="5"/>
    </row>
    <row r="24" spans="1:11" x14ac:dyDescent="0.25">
      <c r="A24" s="16" t="s">
        <v>19</v>
      </c>
      <c r="B24" s="16"/>
      <c r="C24" s="16"/>
      <c r="D24" s="16"/>
      <c r="E24" s="16"/>
      <c r="F24" s="16"/>
      <c r="G24" s="16"/>
      <c r="H24" s="16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51E71D83-853B-40CD-B789-08DCDA58A6AF}"/>
    <hyperlink ref="B10" r:id="rId2" display="consultantplus://offline/ref=2B68D365C87DD12C3005D9B461515A31DC59046575EDA8B88471CB77745D0FE2FE0F07D2C424YAQFF" xr:uid="{8F4BEB77-FE97-4185-8622-F720149889C9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40190-BA7E-4CAD-BB49-637E748A78E8}">
  <sheetPr>
    <pageSetUpPr fitToPage="1"/>
  </sheetPr>
  <dimension ref="A1:M24"/>
  <sheetViews>
    <sheetView tabSelected="1" zoomScaleNormal="100" zoomScaleSheetLayoutView="100" workbookViewId="0">
      <selection activeCell="G7" sqref="G7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7" t="s">
        <v>23</v>
      </c>
      <c r="B1" s="17"/>
      <c r="C1" s="17"/>
      <c r="D1" s="17"/>
      <c r="E1" s="17"/>
      <c r="F1" s="17"/>
      <c r="G1" s="17"/>
      <c r="H1" s="17"/>
    </row>
    <row r="2" spans="1:13" ht="64.5" customHeight="1" x14ac:dyDescent="0.25">
      <c r="A2" s="18" t="s">
        <v>29</v>
      </c>
      <c r="B2" s="18"/>
      <c r="C2" s="18"/>
      <c r="D2" s="18"/>
      <c r="E2" s="18"/>
      <c r="F2" s="18"/>
      <c r="G2" s="18"/>
      <c r="H2" s="18"/>
    </row>
    <row r="3" spans="1:13" ht="30" customHeight="1" x14ac:dyDescent="0.25">
      <c r="A3" s="19" t="s">
        <v>2</v>
      </c>
      <c r="B3" s="19"/>
      <c r="C3" s="19" t="s">
        <v>16</v>
      </c>
      <c r="D3" s="19"/>
      <c r="E3" s="19"/>
      <c r="F3" s="19" t="s">
        <v>3</v>
      </c>
      <c r="G3" s="19"/>
      <c r="H3" s="19"/>
    </row>
    <row r="4" spans="1:13" ht="30" x14ac:dyDescent="0.25">
      <c r="A4" s="19"/>
      <c r="B4" s="19"/>
      <c r="C4" s="15" t="s">
        <v>0</v>
      </c>
      <c r="D4" s="15" t="s">
        <v>1</v>
      </c>
      <c r="E4" s="15" t="s">
        <v>4</v>
      </c>
      <c r="F4" s="15" t="s">
        <v>0</v>
      </c>
      <c r="G4" s="15" t="s">
        <v>1</v>
      </c>
      <c r="H4" s="15" t="s">
        <v>4</v>
      </c>
    </row>
    <row r="5" spans="1:13" x14ac:dyDescent="0.25">
      <c r="A5" s="15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июль!C7+19</f>
        <v>145</v>
      </c>
      <c r="D7" s="3">
        <f>июль!D7</f>
        <v>1</v>
      </c>
      <c r="E7" s="3"/>
      <c r="F7" s="21">
        <f>июль!F7+226</f>
        <v>2017.6</v>
      </c>
      <c r="G7" s="21">
        <f>июль!G7</f>
        <v>15</v>
      </c>
      <c r="H7" s="3"/>
    </row>
    <row r="8" spans="1:13" x14ac:dyDescent="0.25">
      <c r="A8" s="15">
        <v>2</v>
      </c>
      <c r="B8" s="3" t="s">
        <v>8</v>
      </c>
      <c r="C8" s="3">
        <f>июль!C8+1</f>
        <v>13</v>
      </c>
      <c r="D8" s="3">
        <f>июль!D8</f>
        <v>1</v>
      </c>
      <c r="E8" s="3"/>
      <c r="F8" s="21">
        <f>июль!F8+34</f>
        <v>797.74</v>
      </c>
      <c r="G8" s="21">
        <f>июль!G8</f>
        <v>150</v>
      </c>
      <c r="H8" s="3"/>
    </row>
    <row r="9" spans="1:13" x14ac:dyDescent="0.25">
      <c r="A9" s="3"/>
      <c r="B9" s="1" t="s">
        <v>6</v>
      </c>
      <c r="C9" s="3"/>
      <c r="D9" s="3"/>
      <c r="E9" s="3"/>
      <c r="F9" s="21"/>
      <c r="G9" s="21"/>
      <c r="H9" s="3"/>
    </row>
    <row r="10" spans="1:13" x14ac:dyDescent="0.25">
      <c r="A10" s="3"/>
      <c r="B10" s="2" t="s">
        <v>9</v>
      </c>
      <c r="C10" s="3"/>
      <c r="D10" s="3"/>
      <c r="E10" s="3"/>
      <c r="F10" s="21"/>
      <c r="G10" s="21"/>
      <c r="H10" s="3"/>
    </row>
    <row r="11" spans="1:13" x14ac:dyDescent="0.25">
      <c r="A11" s="15">
        <v>3</v>
      </c>
      <c r="B11" s="3" t="s">
        <v>10</v>
      </c>
      <c r="C11" s="3">
        <f>июль!C11</f>
        <v>4</v>
      </c>
      <c r="D11" s="3">
        <f>июль!D11+1</f>
        <v>4</v>
      </c>
      <c r="E11" s="3"/>
      <c r="F11" s="21">
        <f>июль!F11</f>
        <v>914.5</v>
      </c>
      <c r="G11" s="21">
        <f>июль!G11+600</f>
        <v>1500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5">
        <v>4</v>
      </c>
      <c r="B14" s="11" t="s">
        <v>24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11" ht="147" customHeight="1" x14ac:dyDescent="0.25">
      <c r="A19" s="20" t="s">
        <v>18</v>
      </c>
      <c r="B19" s="20"/>
      <c r="C19" s="20"/>
      <c r="D19" s="20"/>
      <c r="E19" s="20"/>
      <c r="F19" s="20"/>
      <c r="G19" s="20"/>
      <c r="H19" s="20"/>
      <c r="I19" s="5"/>
      <c r="J19" s="5"/>
      <c r="K19" s="5"/>
    </row>
    <row r="24" spans="1:11" x14ac:dyDescent="0.25">
      <c r="A24" s="16" t="s">
        <v>19</v>
      </c>
      <c r="B24" s="16"/>
      <c r="C24" s="16"/>
      <c r="D24" s="16"/>
      <c r="E24" s="16"/>
      <c r="F24" s="16"/>
      <c r="G24" s="16"/>
      <c r="H24" s="16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DDF59874-4C35-4F2F-AA52-B0BF0D2D3101}"/>
    <hyperlink ref="B10" r:id="rId2" display="consultantplus://offline/ref=2B68D365C87DD12C3005D9B461515A31DC59046575EDA8B88471CB77745D0FE2FE0F07D2C424YAQFF" xr:uid="{82ECC58A-A2EF-45CE-8EF6-DFDEBF25CB5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август!Область_печати</vt:lpstr>
      <vt:lpstr>апрель!Область_печати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2022-09-02T10:38:21Z</dcterms:modified>
</cp:coreProperties>
</file>