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74B2108A-AB2B-4119-A4CB-970C6953BA54}" xr6:coauthVersionLast="47" xr6:coauthVersionMax="47" xr10:uidLastSave="{00000000-0000-0000-0000-000000000000}"/>
  <bookViews>
    <workbookView xWindow="-120" yWindow="-120" windowWidth="29040" windowHeight="15840" tabRatio="672" firstSheet="6" activeTab="6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state="hidden" r:id="rId6"/>
    <sheet name="июль" sheetId="37" r:id="rId7"/>
  </sheets>
  <definedNames>
    <definedName name="_xlnm.Print_Area" localSheetId="3">апрель!$A$1:$H$24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">февраль!$A$1:$H$26</definedName>
    <definedName name="_xlnm.Print_Area" localSheetId="0">январь!$A$1:$H$26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37" l="1"/>
  <c r="C7" i="37"/>
  <c r="G11" i="37"/>
  <c r="D11" i="37"/>
  <c r="F11" i="37"/>
  <c r="C11" i="37"/>
  <c r="G8" i="37"/>
  <c r="G7" i="37"/>
  <c r="D8" i="37"/>
  <c r="D7" i="37"/>
  <c r="F11" i="36"/>
  <c r="C11" i="36"/>
  <c r="G11" i="36"/>
  <c r="D11" i="36"/>
  <c r="G8" i="36"/>
  <c r="G7" i="36"/>
  <c r="D8" i="36"/>
  <c r="D7" i="36"/>
  <c r="F7" i="35"/>
  <c r="C7" i="35"/>
  <c r="F8" i="35"/>
  <c r="C8" i="35"/>
  <c r="C7" i="32" l="1"/>
  <c r="C7" i="31" l="1"/>
  <c r="F7" i="31"/>
  <c r="C8" i="31"/>
  <c r="F8" i="31"/>
  <c r="F8" i="32" l="1"/>
  <c r="F8" i="33" s="1"/>
  <c r="F8" i="34" s="1"/>
  <c r="F8" i="36" s="1"/>
  <c r="F8" i="37" s="1"/>
  <c r="C8" i="32"/>
  <c r="C8" i="33" s="1"/>
  <c r="C8" i="34" s="1"/>
  <c r="C8" i="36" s="1"/>
  <c r="C8" i="37" s="1"/>
  <c r="F7" i="32"/>
  <c r="F7" i="33" s="1"/>
  <c r="F7" i="34" s="1"/>
  <c r="F7" i="36" s="1"/>
  <c r="C7" i="33"/>
  <c r="C7" i="34" s="1"/>
  <c r="C7" i="36" s="1"/>
</calcChain>
</file>

<file path=xl/sharedStrings.xml><?xml version="1.0" encoding="utf-8"?>
<sst xmlns="http://schemas.openxmlformats.org/spreadsheetml/2006/main" count="190" uniqueCount="29">
  <si>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</si>
  <si>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</si>
  <si>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</si>
  <si>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</si>
  <si>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</si>
  <si>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</si>
  <si>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</si>
  <si>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</si>
  <si>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</si>
  <si>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</si>
  <si>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</si>
  <si>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</si>
  <si>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</si>
  <si>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</si>
  <si>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</si>
  <si>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</si>
  <si>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</si>
  <si>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</si>
  <si>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</si>
  <si>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</si>
  <si>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2022 года</t>
  </si>
  <si>
    <t>ИНФОРМАЦИЯ
о поданных заявках на технологическое присоединение ООО ЭСК "Энергия"
за февраль 2022 года</t>
  </si>
  <si>
    <t>ИНФОРМАЦИЯ
о поданных заявках на технологическое присоединение ООО ЭСК "Энергия"
за март 2022 года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</si>
  <si>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</si>
  <si>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</si>
  <si>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ИНФОРМАЦИЯ
о поданных заявках на технологическое присоединение ООО ЭСК "Энергия"
за апрель 2022 года</t>
  </si>
  <si>
    <t>ИНФОРМАЦИЯ
о поданных заявках на технологическое присоединение ООО ЭСК "Энергия"
за май 2022 года</t>
  </si>
  <si>
    <t>ИНФОРМАЦИЯ
о поданных заявках на технологическое присоединение ООО ЭСК "Энергия"
за июнь 2022 года</t>
  </si>
  <si>
    <t>ИНФОРМАЦИЯ
о поданных заявках на технологическое присоединение ООО ЭСК "Энергия"
за июль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</si>
</sst>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/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view="pageBreakPreview" topLeftCell="A7" zoomScaleNormal="100" zoomScaleSheetLayoutView="100" workbookViewId="0">
      <selection activeCell="C16" sqref="C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20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18" t="s">
        <v>2</v>
      </c>
      <c r="B3" s="18"/>
      <c r="C3" s="18" t="s">
        <v>16</v>
      </c>
      <c r="D3" s="18"/>
      <c r="E3" s="18"/>
      <c r="F3" s="18" t="s">
        <v>3</v>
      </c>
      <c r="G3" s="18"/>
      <c r="H3" s="18"/>
    </row>
    <row r="4" spans="1:13" ht="30" x14ac:dyDescent="0.25">
      <c r="A4" s="18"/>
      <c r="B4" s="18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10</f>
        <v>10</v>
      </c>
      <c r="D7" s="3"/>
      <c r="E7" s="3"/>
      <c r="F7" s="6">
        <f>150</f>
        <v>150</v>
      </c>
      <c r="G7" s="6"/>
      <c r="H7" s="3"/>
    </row>
    <row r="8" spans="1:13" x14ac:dyDescent="0.25">
      <c r="A8" s="7">
        <v>2</v>
      </c>
      <c r="B8" s="3" t="s">
        <v>8</v>
      </c>
      <c r="C8" s="3">
        <f>2</f>
        <v>2</v>
      </c>
      <c r="D8" s="3"/>
      <c r="E8" s="3"/>
      <c r="F8" s="6">
        <f>80</f>
        <v>80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5"/>
      <c r="J23" s="5"/>
      <c r="K23" s="5"/>
    </row>
    <row r="26" spans="1:11" x14ac:dyDescent="0.25">
      <c r="A26" s="15" t="s">
        <v>19</v>
      </c>
      <c r="B26" s="15"/>
      <c r="C26" s="15"/>
      <c r="D26" s="15"/>
      <c r="E26" s="15"/>
      <c r="F26" s="15"/>
      <c r="G26" s="15"/>
      <c r="H26" s="15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6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21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18" t="s">
        <v>2</v>
      </c>
      <c r="B3" s="18"/>
      <c r="C3" s="18" t="s">
        <v>16</v>
      </c>
      <c r="D3" s="18"/>
      <c r="E3" s="18"/>
      <c r="F3" s="18" t="s">
        <v>3</v>
      </c>
      <c r="G3" s="18"/>
      <c r="H3" s="18"/>
    </row>
    <row r="4" spans="1:13" ht="30" x14ac:dyDescent="0.25">
      <c r="A4" s="18"/>
      <c r="B4" s="18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январь!C7+9</f>
        <v>19</v>
      </c>
      <c r="D7" s="3"/>
      <c r="E7" s="3"/>
      <c r="F7" s="6">
        <f>январь!F7+75.6</f>
        <v>225.6</v>
      </c>
      <c r="G7" s="6"/>
      <c r="H7" s="3"/>
    </row>
    <row r="8" spans="1:13" x14ac:dyDescent="0.25">
      <c r="A8" s="8">
        <v>2</v>
      </c>
      <c r="B8" s="3" t="s">
        <v>8</v>
      </c>
      <c r="C8" s="3">
        <f>январь!C8+2</f>
        <v>4</v>
      </c>
      <c r="D8" s="3"/>
      <c r="E8" s="3"/>
      <c r="F8" s="6">
        <f>январь!F8+85</f>
        <v>165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8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8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8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8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9" t="s">
        <v>18</v>
      </c>
      <c r="B23" s="19"/>
      <c r="C23" s="19"/>
      <c r="D23" s="19"/>
      <c r="E23" s="19"/>
      <c r="F23" s="19"/>
      <c r="G23" s="19"/>
      <c r="H23" s="19"/>
      <c r="I23" s="5"/>
      <c r="J23" s="5"/>
      <c r="K23" s="5"/>
    </row>
    <row r="26" spans="1:11" x14ac:dyDescent="0.25">
      <c r="A26" s="15" t="s">
        <v>19</v>
      </c>
      <c r="B26" s="15"/>
      <c r="C26" s="15"/>
      <c r="D26" s="15"/>
      <c r="E26" s="15"/>
      <c r="F26" s="15"/>
      <c r="G26" s="15"/>
      <c r="H26" s="15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F7" sqref="F7: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22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18" t="s">
        <v>2</v>
      </c>
      <c r="B3" s="18"/>
      <c r="C3" s="18" t="s">
        <v>16</v>
      </c>
      <c r="D3" s="18"/>
      <c r="E3" s="18"/>
      <c r="F3" s="18" t="s">
        <v>3</v>
      </c>
      <c r="G3" s="18"/>
      <c r="H3" s="18"/>
    </row>
    <row r="4" spans="1:13" ht="30" x14ac:dyDescent="0.25">
      <c r="A4" s="18"/>
      <c r="B4" s="18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февраль!C7+11</f>
        <v>30</v>
      </c>
      <c r="D7" s="3"/>
      <c r="E7" s="3"/>
      <c r="F7" s="6">
        <f>февраль!F7+165</f>
        <v>390.6</v>
      </c>
      <c r="G7" s="6"/>
      <c r="H7" s="3"/>
    </row>
    <row r="8" spans="1:13" x14ac:dyDescent="0.25">
      <c r="A8" s="9">
        <v>2</v>
      </c>
      <c r="B8" s="3" t="s">
        <v>8</v>
      </c>
      <c r="C8" s="3">
        <f>февраль!C8+4</f>
        <v>8</v>
      </c>
      <c r="D8" s="3"/>
      <c r="E8" s="3"/>
      <c r="F8" s="6">
        <f>февраль!F8+302.9</f>
        <v>467.9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9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9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9" t="s">
        <v>18</v>
      </c>
      <c r="B19" s="19"/>
      <c r="C19" s="19"/>
      <c r="D19" s="19"/>
      <c r="E19" s="19"/>
      <c r="F19" s="19"/>
      <c r="G19" s="19"/>
      <c r="H19" s="19"/>
      <c r="I19" s="5"/>
      <c r="J19" s="5"/>
      <c r="K19" s="5"/>
    </row>
    <row r="24" spans="1:11" x14ac:dyDescent="0.25">
      <c r="A24" s="15" t="s">
        <v>19</v>
      </c>
      <c r="B24" s="15"/>
      <c r="C24" s="15"/>
      <c r="D24" s="15"/>
      <c r="E24" s="15"/>
      <c r="F24" s="15"/>
      <c r="G24" s="15"/>
      <c r="H24" s="15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topLeftCell="A4" zoomScaleNormal="100" zoomScaleSheetLayoutView="100" workbookViewId="0">
      <selection activeCell="C7" sqref="C7:C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25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18" t="s">
        <v>2</v>
      </c>
      <c r="B3" s="18"/>
      <c r="C3" s="18" t="s">
        <v>16</v>
      </c>
      <c r="D3" s="18"/>
      <c r="E3" s="18"/>
      <c r="F3" s="18" t="s">
        <v>3</v>
      </c>
      <c r="G3" s="18"/>
      <c r="H3" s="18"/>
    </row>
    <row r="4" spans="1:13" ht="30" x14ac:dyDescent="0.25">
      <c r="A4" s="18"/>
      <c r="B4" s="18"/>
      <c r="C4" s="10" t="s">
        <v>0</v>
      </c>
      <c r="D4" s="10" t="s">
        <v>1</v>
      </c>
      <c r="E4" s="10" t="s">
        <v>4</v>
      </c>
      <c r="F4" s="10" t="s">
        <v>0</v>
      </c>
      <c r="G4" s="10" t="s">
        <v>1</v>
      </c>
      <c r="H4" s="10" t="s">
        <v>4</v>
      </c>
    </row>
    <row r="5" spans="1:13" x14ac:dyDescent="0.25">
      <c r="A5" s="10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март!C7+12</f>
        <v>42</v>
      </c>
      <c r="D7" s="3"/>
      <c r="E7" s="3"/>
      <c r="F7" s="6">
        <f>март!F7+159</f>
        <v>549.6</v>
      </c>
      <c r="G7" s="6"/>
      <c r="H7" s="3"/>
    </row>
    <row r="8" spans="1:13" x14ac:dyDescent="0.25">
      <c r="A8" s="10">
        <v>2</v>
      </c>
      <c r="B8" s="3" t="s">
        <v>8</v>
      </c>
      <c r="C8" s="3">
        <f>март!C8+1</f>
        <v>9</v>
      </c>
      <c r="D8" s="3"/>
      <c r="E8" s="3"/>
      <c r="F8" s="6">
        <f>март!F8+150</f>
        <v>617.9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0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0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9" t="s">
        <v>18</v>
      </c>
      <c r="B19" s="19"/>
      <c r="C19" s="19"/>
      <c r="D19" s="19"/>
      <c r="E19" s="19"/>
      <c r="F19" s="19"/>
      <c r="G19" s="19"/>
      <c r="H19" s="19"/>
      <c r="I19" s="5"/>
      <c r="J19" s="5"/>
      <c r="K19" s="5"/>
    </row>
    <row r="24" spans="1:11" x14ac:dyDescent="0.25">
      <c r="A24" s="15" t="s">
        <v>19</v>
      </c>
      <c r="B24" s="15"/>
      <c r="C24" s="15"/>
      <c r="D24" s="15"/>
      <c r="E24" s="15"/>
      <c r="F24" s="15"/>
      <c r="G24" s="15"/>
      <c r="H24" s="15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K14" sqref="K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26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18" t="s">
        <v>2</v>
      </c>
      <c r="B3" s="18"/>
      <c r="C3" s="18" t="s">
        <v>16</v>
      </c>
      <c r="D3" s="18"/>
      <c r="E3" s="18"/>
      <c r="F3" s="18" t="s">
        <v>3</v>
      </c>
      <c r="G3" s="18"/>
      <c r="H3" s="18"/>
    </row>
    <row r="4" spans="1:13" ht="30" x14ac:dyDescent="0.25">
      <c r="A4" s="18"/>
      <c r="B4" s="18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апрель!C7+45</f>
        <v>87</v>
      </c>
      <c r="D7" s="3">
        <v>1</v>
      </c>
      <c r="E7" s="3"/>
      <c r="F7" s="6">
        <f>апрель!F7+669</f>
        <v>1218.5999999999999</v>
      </c>
      <c r="G7" s="6">
        <v>15</v>
      </c>
      <c r="H7" s="3"/>
    </row>
    <row r="8" spans="1:13" x14ac:dyDescent="0.25">
      <c r="A8" s="12">
        <v>2</v>
      </c>
      <c r="B8" s="3" t="s">
        <v>8</v>
      </c>
      <c r="C8" s="3">
        <f>апрель!C8+1</f>
        <v>10</v>
      </c>
      <c r="D8" s="3">
        <v>1</v>
      </c>
      <c r="E8" s="3"/>
      <c r="F8" s="6">
        <f>апрель!F8+15.84</f>
        <v>633.74</v>
      </c>
      <c r="G8" s="6"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2">
        <v>3</v>
      </c>
      <c r="B11" s="3" t="s">
        <v>10</v>
      </c>
      <c r="C11" s="3">
        <v>1</v>
      </c>
      <c r="D11" s="3">
        <v>1</v>
      </c>
      <c r="E11" s="3"/>
      <c r="F11" s="6">
        <v>204.5</v>
      </c>
      <c r="G11" s="6"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2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9" t="s">
        <v>18</v>
      </c>
      <c r="B19" s="19"/>
      <c r="C19" s="19"/>
      <c r="D19" s="19"/>
      <c r="E19" s="19"/>
      <c r="F19" s="19"/>
      <c r="G19" s="19"/>
      <c r="H19" s="19"/>
      <c r="I19" s="5"/>
      <c r="J19" s="5"/>
      <c r="K19" s="5"/>
    </row>
    <row r="24" spans="1:11" x14ac:dyDescent="0.25">
      <c r="A24" s="15" t="s">
        <v>19</v>
      </c>
      <c r="B24" s="15"/>
      <c r="C24" s="15"/>
      <c r="D24" s="15"/>
      <c r="E24" s="15"/>
      <c r="F24" s="15"/>
      <c r="G24" s="15"/>
      <c r="H24" s="15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27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18" t="s">
        <v>2</v>
      </c>
      <c r="B3" s="18"/>
      <c r="C3" s="18" t="s">
        <v>16</v>
      </c>
      <c r="D3" s="18"/>
      <c r="E3" s="18"/>
      <c r="F3" s="18" t="s">
        <v>3</v>
      </c>
      <c r="G3" s="18"/>
      <c r="H3" s="18"/>
    </row>
    <row r="4" spans="1:13" ht="30" x14ac:dyDescent="0.25">
      <c r="A4" s="18"/>
      <c r="B4" s="18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май!C7+23</f>
        <v>110</v>
      </c>
      <c r="D7" s="3">
        <f>май!D7</f>
        <v>1</v>
      </c>
      <c r="E7" s="3"/>
      <c r="F7" s="6">
        <f>май!F7+333</f>
        <v>1551.6</v>
      </c>
      <c r="G7" s="6">
        <f>май!G7</f>
        <v>15</v>
      </c>
      <c r="H7" s="3"/>
    </row>
    <row r="8" spans="1:13" x14ac:dyDescent="0.25">
      <c r="A8" s="13">
        <v>2</v>
      </c>
      <c r="B8" s="3" t="s">
        <v>8</v>
      </c>
      <c r="C8" s="3">
        <f>май!C8+1</f>
        <v>11</v>
      </c>
      <c r="D8" s="3">
        <f>май!D8</f>
        <v>1</v>
      </c>
      <c r="E8" s="3"/>
      <c r="F8" s="6">
        <f>май!F8+50</f>
        <v>683.74</v>
      </c>
      <c r="G8" s="6">
        <f>май!G8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3">
        <v>3</v>
      </c>
      <c r="B11" s="3" t="s">
        <v>10</v>
      </c>
      <c r="C11" s="3">
        <f>май!C11+3</f>
        <v>4</v>
      </c>
      <c r="D11" s="3">
        <f>май!D11+1</f>
        <v>2</v>
      </c>
      <c r="E11" s="3"/>
      <c r="F11" s="6">
        <f>май!F11+710</f>
        <v>914.5</v>
      </c>
      <c r="G11" s="6">
        <f>май!G11+400</f>
        <v>650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3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9" t="s">
        <v>18</v>
      </c>
      <c r="B19" s="19"/>
      <c r="C19" s="19"/>
      <c r="D19" s="19"/>
      <c r="E19" s="19"/>
      <c r="F19" s="19"/>
      <c r="G19" s="19"/>
      <c r="H19" s="19"/>
      <c r="I19" s="5"/>
      <c r="J19" s="5"/>
      <c r="K19" s="5"/>
    </row>
    <row r="24" spans="1:11" x14ac:dyDescent="0.25">
      <c r="A24" s="15" t="s">
        <v>19</v>
      </c>
      <c r="B24" s="15"/>
      <c r="C24" s="15"/>
      <c r="D24" s="15"/>
      <c r="E24" s="15"/>
      <c r="F24" s="15"/>
      <c r="G24" s="15"/>
      <c r="H24" s="15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tabSelected="1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</row>
    <row r="2" spans="1:13" ht="64.5" customHeight="1" x14ac:dyDescent="0.25">
      <c r="A2" s="17" t="s">
        <v>28</v>
      </c>
      <c r="B2" s="17"/>
      <c r="C2" s="17"/>
      <c r="D2" s="17"/>
      <c r="E2" s="17"/>
      <c r="F2" s="17"/>
      <c r="G2" s="17"/>
      <c r="H2" s="17"/>
    </row>
    <row r="3" spans="1:13" ht="30" customHeight="1" x14ac:dyDescent="0.25">
      <c r="A3" s="18" t="s">
        <v>2</v>
      </c>
      <c r="B3" s="18"/>
      <c r="C3" s="18" t="s">
        <v>16</v>
      </c>
      <c r="D3" s="18"/>
      <c r="E3" s="18"/>
      <c r="F3" s="18" t="s">
        <v>3</v>
      </c>
      <c r="G3" s="18"/>
      <c r="H3" s="18"/>
    </row>
    <row r="4" spans="1:13" ht="30" x14ac:dyDescent="0.25">
      <c r="A4" s="18"/>
      <c r="B4" s="18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июнь!C7+16</f>
        <v>126</v>
      </c>
      <c r="D7" s="3">
        <f>июнь!D7</f>
        <v>1</v>
      </c>
      <c r="E7" s="3"/>
      <c r="F7" s="6">
        <f>июнь!F7+240</f>
        <v>1791.6</v>
      </c>
      <c r="G7" s="6">
        <f>июнь!G7</f>
        <v>15</v>
      </c>
      <c r="H7" s="3"/>
    </row>
    <row r="8" spans="1:13" x14ac:dyDescent="0.25">
      <c r="A8" s="14">
        <v>2</v>
      </c>
      <c r="B8" s="3" t="s">
        <v>8</v>
      </c>
      <c r="C8" s="3">
        <f>июнь!C8+1</f>
        <v>12</v>
      </c>
      <c r="D8" s="3">
        <f>июнь!D8</f>
        <v>1</v>
      </c>
      <c r="E8" s="3"/>
      <c r="F8" s="6">
        <f>июнь!F8+80</f>
        <v>763.74</v>
      </c>
      <c r="G8" s="6">
        <f>июнь!G8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4">
        <v>3</v>
      </c>
      <c r="B11" s="3" t="s">
        <v>10</v>
      </c>
      <c r="C11" s="3">
        <f>июнь!C11</f>
        <v>4</v>
      </c>
      <c r="D11" s="3">
        <f>июнь!D11+1</f>
        <v>3</v>
      </c>
      <c r="E11" s="3"/>
      <c r="F11" s="3">
        <f>июнь!F11</f>
        <v>914.5</v>
      </c>
      <c r="G11" s="3">
        <f>июнь!G11+250</f>
        <v>900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4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9" t="s">
        <v>18</v>
      </c>
      <c r="B19" s="19"/>
      <c r="C19" s="19"/>
      <c r="D19" s="19"/>
      <c r="E19" s="19"/>
      <c r="F19" s="19"/>
      <c r="G19" s="19"/>
      <c r="H19" s="19"/>
      <c r="I19" s="5"/>
      <c r="J19" s="5"/>
      <c r="K19" s="5"/>
    </row>
    <row r="24" spans="1:11" x14ac:dyDescent="0.25">
      <c r="A24" s="15" t="s">
        <v>19</v>
      </c>
      <c r="B24" s="15"/>
      <c r="C24" s="15"/>
      <c r="D24" s="15"/>
      <c r="E24" s="15"/>
      <c r="F24" s="15"/>
      <c r="G24" s="15"/>
      <c r="H24" s="15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2022-08-03T02:38:45Z</dcterms:modified>
</cp:coreProperties>
</file>