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д\2022\"/>
    </mc:Choice>
  </mc:AlternateContent>
  <xr:revisionPtr revIDLastSave="0" documentId="13_ncr:1_{7F04619D-73DD-4741-9207-88E82BBA01A7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январь" sheetId="2" state="hidden" r:id="rId1"/>
    <sheet name="февраль" sheetId="3" state="hidden" r:id="rId2"/>
    <sheet name="март" sheetId="4" r:id="rId3"/>
  </sheets>
  <definedNames>
    <definedName name="_xlnm.Print_Area" localSheetId="2">март!$A$1:$K$21</definedName>
    <definedName name="_xlnm.Print_Area" localSheetId="1">февраль!$A$1:$K$25</definedName>
    <definedName name="_xlnm.Print_Area" localSheetId="0">январь!$A$1:$K$25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4" l="1"/>
  <c r="F7" i="3"/>
  <c r="I7" i="4"/>
  <c r="J11" i="4"/>
  <c r="G11" i="4"/>
  <c r="D11" i="4"/>
  <c r="C7" i="4"/>
  <c r="J8" i="4"/>
  <c r="I8" i="4"/>
  <c r="G8" i="4"/>
  <c r="F8" i="4"/>
  <c r="D8" i="4"/>
  <c r="C8" i="4"/>
  <c r="M7" i="2"/>
  <c r="I8" i="2"/>
  <c r="I7" i="2"/>
  <c r="M7" i="4" l="1"/>
  <c r="N7" i="4" s="1"/>
  <c r="J8" i="2"/>
  <c r="J8" i="3" s="1"/>
  <c r="I8" i="3"/>
  <c r="F8" i="2"/>
  <c r="C8" i="2"/>
  <c r="I7" i="3"/>
  <c r="F7" i="2"/>
  <c r="C7" i="2"/>
  <c r="C7" i="3"/>
  <c r="J11" i="3"/>
  <c r="G11" i="3"/>
  <c r="G8" i="3"/>
  <c r="F8" i="3"/>
  <c r="D11" i="3"/>
  <c r="D8" i="3"/>
  <c r="C8" i="3"/>
  <c r="M7" i="3" l="1"/>
  <c r="N7" i="3" s="1"/>
  <c r="J11" i="2" l="1"/>
  <c r="D11" i="2"/>
  <c r="N7" i="2" l="1"/>
</calcChain>
</file>

<file path=xl/sharedStrings.xml><?xml version="1.0" encoding="utf-8"?>
<sst xmlns="http://schemas.openxmlformats.org/spreadsheetml/2006/main" count="95" uniqueCount="24">
  <si>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</si>
  <si>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</si>
  <si>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</si>
  <si>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</si>
  <si>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</si>
  <si>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</si>
  <si>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</si>
  <si>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</si>
  <si>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</si>
  <si>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</si>
  <si>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</si>
  <si>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</si>
  <si>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</si>
  <si>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</si>
  <si>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</si>
  <si>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</si>
  <si>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</si>
  <si>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</si>
  <si>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</si>
  <si>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</si>
  <si>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 2022 года</t>
  </si>
  <si>
    <t>ИНФОРМАЦИЯ
об осуществлении технологического присоединения
по договорам, заключенным ООО ЭСК "Энергия"
за февраль 2022 года</t>
  </si>
  <si>
    <t>ИНФОРМАЦИЯ
об осуществлении технологического присоединения
по договорам, заключенным ООО ЭСК "Энергия"
за март 2022 года</t>
  </si>
  <si>
    <t>От 670 кВт -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</si>
</sst>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3" fillId="0" borderId="2" xfId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5"/>
  <sheetViews>
    <sheetView view="pageBreakPreview" zoomScaleNormal="100" zoomScaleSheetLayoutView="100" workbookViewId="0">
      <selection activeCell="C7" sqref="C7:D11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6" ht="69.75" customHeight="1" x14ac:dyDescent="0.25">
      <c r="A2" s="14" t="s">
        <v>20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6" ht="30" customHeight="1" x14ac:dyDescent="0.25">
      <c r="A3" s="15" t="s">
        <v>1</v>
      </c>
      <c r="B3" s="15"/>
      <c r="C3" s="15" t="s">
        <v>2</v>
      </c>
      <c r="D3" s="15"/>
      <c r="E3" s="15"/>
      <c r="F3" s="15" t="s">
        <v>3</v>
      </c>
      <c r="G3" s="15"/>
      <c r="H3" s="15"/>
      <c r="I3" s="15" t="s">
        <v>4</v>
      </c>
      <c r="J3" s="15"/>
      <c r="K3" s="15"/>
    </row>
    <row r="4" spans="1:16" ht="30" x14ac:dyDescent="0.25">
      <c r="A4" s="15"/>
      <c r="B4" s="15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0"/>
      <c r="O6" s="10"/>
      <c r="P6" s="10"/>
    </row>
    <row r="7" spans="1:16" x14ac:dyDescent="0.25">
      <c r="A7" s="2"/>
      <c r="B7" s="5" t="s">
        <v>10</v>
      </c>
      <c r="C7" s="2">
        <f>5+1</f>
        <v>6</v>
      </c>
      <c r="D7" s="2"/>
      <c r="E7" s="2"/>
      <c r="F7" s="6">
        <f>62+15</f>
        <v>77</v>
      </c>
      <c r="G7" s="6"/>
      <c r="H7" s="2"/>
      <c r="I7" s="3">
        <f>67.15916/1.2</f>
        <v>55.965966666666667</v>
      </c>
      <c r="J7" s="2"/>
      <c r="K7" s="2"/>
      <c r="M7" s="7">
        <f>I7+I8+J8+J11</f>
        <v>1135.7350166666668</v>
      </c>
      <c r="N7">
        <f>M7*1.2</f>
        <v>1362.88202</v>
      </c>
    </row>
    <row r="8" spans="1:16" x14ac:dyDescent="0.25">
      <c r="A8" s="1">
        <v>2</v>
      </c>
      <c r="B8" s="2" t="s">
        <v>11</v>
      </c>
      <c r="C8" s="2">
        <f>2+2</f>
        <v>4</v>
      </c>
      <c r="D8" s="2">
        <v>1</v>
      </c>
      <c r="E8" s="2"/>
      <c r="F8" s="6">
        <f>80+60</f>
        <v>140</v>
      </c>
      <c r="G8" s="6">
        <v>150</v>
      </c>
      <c r="H8" s="2"/>
      <c r="I8" s="3">
        <f>156.45064/1.2</f>
        <v>130.37553333333332</v>
      </c>
      <c r="J8" s="3">
        <f>569.63611/1.2</f>
        <v>474.69675833333338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>
        <f>1</f>
        <v>1</v>
      </c>
      <c r="E11" s="2"/>
      <c r="F11" s="2"/>
      <c r="G11" s="6">
        <v>500</v>
      </c>
      <c r="H11" s="2"/>
      <c r="I11" s="2"/>
      <c r="J11" s="3">
        <f>569.63611/1.2</f>
        <v>474.69675833333338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1" t="s">
        <v>18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5" spans="1:11" x14ac:dyDescent="0.25">
      <c r="A25" s="10" t="s">
        <v>19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F5FF-DB2D-4991-BAB0-8E21CCB1F0DE}">
  <sheetPr>
    <pageSetUpPr fitToPage="1"/>
  </sheetPr>
  <dimension ref="A1:P25"/>
  <sheetViews>
    <sheetView view="pageBreakPreview" zoomScaleNormal="100" zoomScaleSheetLayoutView="100" workbookViewId="0">
      <selection activeCell="F7" sqref="F7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6" ht="69.75" customHeight="1" x14ac:dyDescent="0.25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6" ht="30" customHeight="1" x14ac:dyDescent="0.25">
      <c r="A3" s="15" t="s">
        <v>1</v>
      </c>
      <c r="B3" s="15"/>
      <c r="C3" s="15" t="s">
        <v>2</v>
      </c>
      <c r="D3" s="15"/>
      <c r="E3" s="15"/>
      <c r="F3" s="15" t="s">
        <v>3</v>
      </c>
      <c r="G3" s="15"/>
      <c r="H3" s="15"/>
      <c r="I3" s="15" t="s">
        <v>4</v>
      </c>
      <c r="J3" s="15"/>
      <c r="K3" s="15"/>
    </row>
    <row r="4" spans="1:16" ht="30" x14ac:dyDescent="0.25">
      <c r="A4" s="15"/>
      <c r="B4" s="15"/>
      <c r="C4" s="8" t="s">
        <v>5</v>
      </c>
      <c r="D4" s="8" t="s">
        <v>6</v>
      </c>
      <c r="E4" s="8" t="s">
        <v>7</v>
      </c>
      <c r="F4" s="8" t="s">
        <v>5</v>
      </c>
      <c r="G4" s="8" t="s">
        <v>6</v>
      </c>
      <c r="H4" s="8" t="s">
        <v>7</v>
      </c>
      <c r="I4" s="8" t="s">
        <v>5</v>
      </c>
      <c r="J4" s="8" t="s">
        <v>6</v>
      </c>
      <c r="K4" s="8" t="s">
        <v>7</v>
      </c>
    </row>
    <row r="5" spans="1:16" x14ac:dyDescent="0.25">
      <c r="A5" s="8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0"/>
      <c r="O6" s="10"/>
      <c r="P6" s="10"/>
    </row>
    <row r="7" spans="1:16" x14ac:dyDescent="0.25">
      <c r="A7" s="2"/>
      <c r="B7" s="5" t="s">
        <v>10</v>
      </c>
      <c r="C7" s="2">
        <f>январь!C7+9</f>
        <v>15</v>
      </c>
      <c r="D7" s="2"/>
      <c r="E7" s="2"/>
      <c r="F7" s="6">
        <f>январь!F7+130</f>
        <v>207</v>
      </c>
      <c r="G7" s="6"/>
      <c r="H7" s="2"/>
      <c r="I7" s="3">
        <f>январь!I7+0.55*9/1.2</f>
        <v>60.090966666666667</v>
      </c>
      <c r="J7" s="2"/>
      <c r="K7" s="2"/>
      <c r="M7" s="7">
        <f>I7+I8+J8+J11</f>
        <v>1139.8600166666668</v>
      </c>
      <c r="N7">
        <f>M7*1.2</f>
        <v>1367.8320200000001</v>
      </c>
    </row>
    <row r="8" spans="1:16" x14ac:dyDescent="0.25">
      <c r="A8" s="8">
        <v>2</v>
      </c>
      <c r="B8" s="2" t="s">
        <v>11</v>
      </c>
      <c r="C8" s="2">
        <f>январь!C8</f>
        <v>4</v>
      </c>
      <c r="D8" s="2">
        <f>январь!D8</f>
        <v>1</v>
      </c>
      <c r="E8" s="2"/>
      <c r="F8" s="6">
        <f>январь!F8</f>
        <v>140</v>
      </c>
      <c r="G8" s="6">
        <f>январь!G8</f>
        <v>150</v>
      </c>
      <c r="H8" s="2"/>
      <c r="I8" s="3">
        <f>январь!I8</f>
        <v>130.37553333333332</v>
      </c>
      <c r="J8" s="3">
        <f>январь!J8</f>
        <v>474.69675833333338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8">
        <v>3</v>
      </c>
      <c r="B11" s="2" t="s">
        <v>13</v>
      </c>
      <c r="C11" s="2"/>
      <c r="D11" s="2">
        <f>январь!D11</f>
        <v>1</v>
      </c>
      <c r="E11" s="2"/>
      <c r="F11" s="2"/>
      <c r="G11" s="6">
        <f>январь!G11</f>
        <v>500</v>
      </c>
      <c r="H11" s="2"/>
      <c r="I11" s="2"/>
      <c r="J11" s="3">
        <f>январь!J11</f>
        <v>474.69675833333338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8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8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8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1" t="s">
        <v>18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5" spans="1:11" x14ac:dyDescent="0.25">
      <c r="A25" s="10" t="s">
        <v>19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F74F014-F182-4AE2-8B0B-66C72D209E2C}"/>
    <hyperlink ref="B10" location="Par2094" display="Par2094" xr:uid="{7FA662A4-8F94-44EF-A903-C0E2631FAF5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F81F-6DF3-43B0-9333-C7CAEE3E32C5}">
  <sheetPr>
    <pageSetUpPr fitToPage="1"/>
  </sheetPr>
  <dimension ref="A1:P21"/>
  <sheetViews>
    <sheetView tabSelected="1" view="pageBreakPreview" zoomScaleNormal="100" zoomScaleSheetLayoutView="100" workbookViewId="0">
      <selection activeCell="A18" sqref="A18:K18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6" ht="69.75" customHeight="1" x14ac:dyDescent="0.25">
      <c r="A2" s="14" t="s">
        <v>22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6" ht="30" customHeight="1" x14ac:dyDescent="0.25">
      <c r="A3" s="15" t="s">
        <v>1</v>
      </c>
      <c r="B3" s="15"/>
      <c r="C3" s="15" t="s">
        <v>2</v>
      </c>
      <c r="D3" s="15"/>
      <c r="E3" s="15"/>
      <c r="F3" s="15" t="s">
        <v>3</v>
      </c>
      <c r="G3" s="15"/>
      <c r="H3" s="15"/>
      <c r="I3" s="15" t="s">
        <v>4</v>
      </c>
      <c r="J3" s="15"/>
      <c r="K3" s="15"/>
    </row>
    <row r="4" spans="1:16" ht="30" x14ac:dyDescent="0.25">
      <c r="A4" s="15"/>
      <c r="B4" s="15"/>
      <c r="C4" s="9" t="s">
        <v>5</v>
      </c>
      <c r="D4" s="9" t="s">
        <v>6</v>
      </c>
      <c r="E4" s="9" t="s">
        <v>7</v>
      </c>
      <c r="F4" s="9" t="s">
        <v>5</v>
      </c>
      <c r="G4" s="9" t="s">
        <v>6</v>
      </c>
      <c r="H4" s="9" t="s">
        <v>7</v>
      </c>
      <c r="I4" s="9" t="s">
        <v>5</v>
      </c>
      <c r="J4" s="9" t="s">
        <v>6</v>
      </c>
      <c r="K4" s="9" t="s">
        <v>7</v>
      </c>
    </row>
    <row r="5" spans="1:16" x14ac:dyDescent="0.25">
      <c r="A5" s="9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0"/>
      <c r="O6" s="10"/>
      <c r="P6" s="10"/>
    </row>
    <row r="7" spans="1:16" x14ac:dyDescent="0.25">
      <c r="A7" s="2"/>
      <c r="B7" s="5" t="s">
        <v>10</v>
      </c>
      <c r="C7" s="2">
        <f>февраль!C7+10</f>
        <v>25</v>
      </c>
      <c r="D7" s="2"/>
      <c r="E7" s="2"/>
      <c r="F7" s="6">
        <f>февраль!F7+142.5</f>
        <v>349.5</v>
      </c>
      <c r="G7" s="6"/>
      <c r="H7" s="2"/>
      <c r="I7" s="3">
        <f>февраль!I7+0.55*10/1.2</f>
        <v>64.674300000000002</v>
      </c>
      <c r="J7" s="2"/>
      <c r="K7" s="2"/>
      <c r="M7" s="7">
        <f>I7+I8+J8+J11</f>
        <v>2134.1734500000002</v>
      </c>
      <c r="N7">
        <f>M7*1.2</f>
        <v>2561.0081400000004</v>
      </c>
    </row>
    <row r="8" spans="1:16" x14ac:dyDescent="0.25">
      <c r="A8" s="9">
        <v>2</v>
      </c>
      <c r="B8" s="2" t="s">
        <v>11</v>
      </c>
      <c r="C8" s="2">
        <f>февраль!C8</f>
        <v>4</v>
      </c>
      <c r="D8" s="2">
        <f>февраль!D8</f>
        <v>1</v>
      </c>
      <c r="E8" s="2"/>
      <c r="F8" s="6">
        <f>февраль!F8</f>
        <v>140</v>
      </c>
      <c r="G8" s="6">
        <f>февраль!G8</f>
        <v>150</v>
      </c>
      <c r="H8" s="2"/>
      <c r="I8" s="3">
        <f>февраль!I8</f>
        <v>130.37553333333332</v>
      </c>
      <c r="J8" s="3">
        <f>февраль!J8</f>
        <v>474.69675833333338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9">
        <v>3</v>
      </c>
      <c r="B11" s="2" t="s">
        <v>13</v>
      </c>
      <c r="C11" s="2"/>
      <c r="D11" s="2">
        <f>февраль!D11+1</f>
        <v>2</v>
      </c>
      <c r="E11" s="2"/>
      <c r="F11" s="2"/>
      <c r="G11" s="6">
        <f>февраль!G11+470</f>
        <v>970</v>
      </c>
      <c r="H11" s="2"/>
      <c r="I11" s="2"/>
      <c r="J11" s="3">
        <f>февраль!J11+1187.67612/1.2</f>
        <v>1464.4268583333335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9">
        <v>4</v>
      </c>
      <c r="B14" s="16" t="s">
        <v>23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1" t="s">
        <v>18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21" spans="1:11" x14ac:dyDescent="0.25">
      <c r="A21" s="10" t="s">
        <v>19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3C2712D-C8A8-44EA-8D58-58D66EDB9D0A}"/>
    <hyperlink ref="B10" location="Par2094" display="Par2094" xr:uid="{7FA813A8-62A9-4F3D-810C-B0EE71006DA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январь</vt:lpstr>
      <vt:lpstr>февраль</vt:lpstr>
      <vt:lpstr>март</vt:lpstr>
      <vt:lpstr>март!Область_печати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lastPrinted>2021-11-01T02:32:19Z</cp:lastPrinted>
  <dcterms:created xsi:type="dcterms:W3CDTF">2015-06-05T18:19:34Z</dcterms:created>
  <dcterms:modified xsi:type="dcterms:W3CDTF">2022-04-05T03:15:32Z</dcterms:modified>
</cp:coreProperties>
</file>