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5116B80-12CA-4CD2-8232-25030202B36C}" xr6:coauthVersionLast="47" xr6:coauthVersionMax="47" xr10:uidLastSave="{00000000-0000-0000-0000-000000000000}"/>
  <bookViews>
    <workbookView xWindow="-120" yWindow="-120" windowWidth="29040" windowHeight="15840" tabRatio="672" firstSheet="10" activeTab="10" xr2:uid="{00000000-000D-0000-FFFF-FFFF00000000}"/>
  </bookViews>
  <sheets>
    <sheet name="январь 2021" sheetId="31" state="hidden" r:id="rId1"/>
    <sheet name="февраль 2021" sheetId="32" state="hidden" r:id="rId2"/>
    <sheet name="март 2021" sheetId="33" state="hidden" r:id="rId3"/>
    <sheet name="апрель 2021" sheetId="34" state="hidden" r:id="rId4"/>
    <sheet name="май 2021" sheetId="35" state="hidden" r:id="rId5"/>
    <sheet name="июнь 2021" sheetId="36" state="hidden" r:id="rId6"/>
    <sheet name="июль 2021" sheetId="37" state="hidden" r:id="rId7"/>
    <sheet name="август 2021" sheetId="38" state="hidden" r:id="rId8"/>
    <sheet name="сентябрь 2021" sheetId="39" state="hidden" r:id="rId9"/>
    <sheet name="октябрь 2021" sheetId="40" state="hidden" r:id="rId10"/>
    <sheet name="ноябрь 2021" sheetId="41" r:id="rId11"/>
  </sheets>
  <definedNames>
    <definedName name="_xlnm.Print_Area" localSheetId="7">'август 2021'!$A$1:$H$26</definedName>
    <definedName name="_xlnm.Print_Area" localSheetId="3">'апрель 2021'!$A$1:$H$26</definedName>
    <definedName name="_xlnm.Print_Area" localSheetId="6">'июль 2021'!$A$1:$H$26</definedName>
    <definedName name="_xlnm.Print_Area" localSheetId="5">'июнь 2021'!$A$1:$H$26</definedName>
    <definedName name="_xlnm.Print_Area" localSheetId="4">'май 2021'!$A$1:$H$26</definedName>
    <definedName name="_xlnm.Print_Area" localSheetId="2">'март 2021'!$A$1:$H$26</definedName>
    <definedName name="_xlnm.Print_Area" localSheetId="10">'ноябрь 2021'!$A$1:$H$26</definedName>
    <definedName name="_xlnm.Print_Area" localSheetId="9">'октябрь 2021'!$A$1:$H$26</definedName>
    <definedName name="_xlnm.Print_Area" localSheetId="8">'сентябрь 2021'!$A$1:$H$26</definedName>
    <definedName name="_xlnm.Print_Area" localSheetId="1">'февраль 2021'!$A$1:$H$26</definedName>
    <definedName name="_xlnm.Print_Area" localSheetId="0">'январь 2021'!$A$1:$H$26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1" l="1"/>
  <c r="C8" i="41"/>
  <c r="C7" i="41"/>
  <c r="F7" i="41"/>
  <c r="G11" i="41"/>
  <c r="G7" i="41"/>
  <c r="F11" i="41"/>
  <c r="D11" i="41"/>
  <c r="D7" i="41"/>
  <c r="C11" i="41"/>
  <c r="G11" i="40"/>
  <c r="D11" i="40"/>
  <c r="F7" i="40"/>
  <c r="C7" i="40"/>
  <c r="G7" i="40"/>
  <c r="F11" i="40"/>
  <c r="F8" i="40"/>
  <c r="D7" i="40"/>
  <c r="C11" i="40"/>
  <c r="C8" i="40"/>
  <c r="G7" i="39"/>
  <c r="D7" i="39"/>
  <c r="F7" i="39"/>
  <c r="C7" i="39"/>
  <c r="G11" i="39"/>
  <c r="F11" i="39"/>
  <c r="F8" i="39"/>
  <c r="D11" i="39"/>
  <c r="C11" i="39"/>
  <c r="C8" i="39"/>
  <c r="G11" i="35"/>
  <c r="G11" i="36" s="1"/>
  <c r="G11" i="37" s="1"/>
  <c r="G11" i="38" s="1"/>
  <c r="D11" i="35"/>
  <c r="D11" i="36" s="1"/>
  <c r="D11" i="37" s="1"/>
  <c r="D11" i="38" s="1"/>
  <c r="F11" i="31" l="1"/>
  <c r="F11" i="32" s="1"/>
  <c r="F11" i="33" s="1"/>
  <c r="F11" i="34" s="1"/>
  <c r="F11" i="35" s="1"/>
  <c r="F11" i="36" s="1"/>
  <c r="F11" i="37" s="1"/>
  <c r="F11" i="38" s="1"/>
  <c r="C11" i="31"/>
  <c r="C11" i="32" s="1"/>
  <c r="C11" i="33" s="1"/>
  <c r="C11" i="34" s="1"/>
  <c r="C11" i="35" s="1"/>
  <c r="C11" i="36" s="1"/>
  <c r="C11" i="37" s="1"/>
  <c r="C11" i="38" s="1"/>
  <c r="F8" i="31"/>
  <c r="F8" i="32" s="1"/>
  <c r="F8" i="33" s="1"/>
  <c r="F8" i="34" s="1"/>
  <c r="F8" i="35" s="1"/>
  <c r="F8" i="36" s="1"/>
  <c r="F8" i="37" s="1"/>
  <c r="F8" i="38" s="1"/>
  <c r="C8" i="31"/>
  <c r="C8" i="32" s="1"/>
  <c r="C8" i="33" s="1"/>
  <c r="C8" i="34" s="1"/>
  <c r="C8" i="35" s="1"/>
  <c r="C8" i="36" s="1"/>
  <c r="C8" i="37" s="1"/>
  <c r="C8" i="38" s="1"/>
  <c r="C7" i="31"/>
  <c r="C7" i="32" s="1"/>
  <c r="C7" i="33" s="1"/>
  <c r="C7" i="34" s="1"/>
  <c r="C7" i="35" s="1"/>
  <c r="C7" i="36" s="1"/>
  <c r="C7" i="37" s="1"/>
  <c r="C7" i="38" s="1"/>
  <c r="F7" i="31"/>
  <c r="F7" i="32" s="1"/>
  <c r="F7" i="33" s="1"/>
  <c r="F7" i="34" s="1"/>
  <c r="F7" i="35" s="1"/>
  <c r="F7" i="36" s="1"/>
  <c r="F7" i="37" s="1"/>
  <c r="F7" i="38" s="1"/>
</calcChain>
</file>

<file path=xl/sharedStrings.xml><?xml version="1.0" encoding="utf-8"?>
<sst xmlns="http://schemas.openxmlformats.org/spreadsheetml/2006/main" count="330" uniqueCount="31">
  <si>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</si>
  <si>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</si>
  <si>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</si>
  <si>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</si>
  <si>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</si>
  <si>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</si>
  <si>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</si>
  <si>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</si>
  <si>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</si>
  <si>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</si>
  <si>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</si>
  <si>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</si>
  <si>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</si>
  <si>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</si>
  <si>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</si>
  <si>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</si>
  <si>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</si>
  <si>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</si>
  <si>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</si>
  <si>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</si>
  <si>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2021 года</t>
  </si>
  <si>
    <t>ИНФОРМАЦИЯ
о поданных заявках на технологическое присоединение ООО ЭСК "Энергия"
за январь-февраль 2021 года</t>
  </si>
  <si>
    <t>ИНФОРМАЦИЯ
о поданных заявках на технологическое присоединение ООО ЭСК "Энергия"
за январь-март 2021 года</t>
  </si>
  <si>
    <t>ИНФОРМАЦИЯ
о поданных заявках на технологическое присоединение ООО ЭСК "Энергия"
за январь-апрель 2021 года</t>
  </si>
  <si>
    <t>ИНФОРМАЦИЯ
о поданных заявках на технологическое присоединение ООО ЭСК "Энергия"
за январь-май 2021 года</t>
  </si>
  <si>
    <t>ИНФОРМАЦИЯ
о поданных заявках на технологическое присоединение ООО ЭСК "Энергия"
за январь-июнь 2021 года</t>
  </si>
  <si>
    <t>ИНФОРМАЦИЯ
о поданных заявках на технологическое присоединение ООО ЭСК "Энергия"
за январь-июль 2021 года</t>
  </si>
  <si>
    <t>ИНФОРМАЦИЯ
о поданных заявках на технологическое присоединение ООО ЭСК "Энергия"
за январь-август 2021 года</t>
  </si>
  <si>
    <t>ИНФОРМАЦИЯ
о поданных заявках на технологическое присоединение ООО ЭСК "Энергия"
за январь-сентябрь 2021 года</t>
  </si>
  <si>
    <t>ИНФОРМАЦИЯ
о поданных заявках на технологическое присоединение ООО ЭСК "Энергия"
за январь-октябрь 2021 года</t>
  </si>
  <si>
    <t>ИНФОРМАЦИЯ
о поданных заявках на технологическое присоединение ООО ЭСК "Энергия"
за январь-ноябрь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</si>
</sst>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12</f>
        <v>12</v>
      </c>
      <c r="D7" s="3"/>
      <c r="E7" s="3"/>
      <c r="F7" s="6">
        <f>175</f>
        <v>175</v>
      </c>
      <c r="G7" s="6"/>
      <c r="H7" s="3"/>
    </row>
    <row r="8" spans="1:13" x14ac:dyDescent="0.25">
      <c r="A8" s="7">
        <v>2</v>
      </c>
      <c r="B8" s="3" t="s">
        <v>8</v>
      </c>
      <c r="C8" s="3">
        <f>3</f>
        <v>3</v>
      </c>
      <c r="D8" s="3"/>
      <c r="E8" s="3"/>
      <c r="F8" s="6">
        <f>75</f>
        <v>75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>
        <f>2</f>
        <v>2</v>
      </c>
      <c r="D11" s="3"/>
      <c r="E11" s="3"/>
      <c r="F11" s="6">
        <f>439.8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6C08-3470-41F2-AE02-EFE89720465F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  <col min="3" max="3" width="10.28515625" bestFit="1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'сентябрь 2021'!C7+9</f>
        <v>188</v>
      </c>
      <c r="D7" s="3">
        <f>'сентябрь 2021'!D7</f>
        <v>3</v>
      </c>
      <c r="E7" s="3"/>
      <c r="F7" s="6">
        <f>'сентябрь 2021'!F7+127.5</f>
        <v>2650</v>
      </c>
      <c r="G7" s="6">
        <f>'сентябрь 2021'!G7</f>
        <v>405</v>
      </c>
      <c r="H7" s="3"/>
    </row>
    <row r="8" spans="1:13" x14ac:dyDescent="0.25">
      <c r="A8" s="16">
        <v>2</v>
      </c>
      <c r="B8" s="3" t="s">
        <v>8</v>
      </c>
      <c r="C8" s="3">
        <f>'сентябрь 2021'!C8</f>
        <v>27</v>
      </c>
      <c r="D8" s="3"/>
      <c r="E8" s="3"/>
      <c r="F8" s="6">
        <f>'сентябрь 2021'!F8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6">
        <v>3</v>
      </c>
      <c r="B11" s="3" t="s">
        <v>10</v>
      </c>
      <c r="C11" s="3">
        <f>'сентябрь 2021'!C11</f>
        <v>2</v>
      </c>
      <c r="D11" s="3">
        <f>'сентябрь 2021'!D11+1</f>
        <v>3</v>
      </c>
      <c r="E11" s="3"/>
      <c r="F11" s="6">
        <f>'сентябрь 2021'!F11</f>
        <v>439.8</v>
      </c>
      <c r="G11" s="6">
        <f>'сентябрь 2021'!G11+500</f>
        <v>1352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6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6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7A9F038-34AE-45AE-9235-AAAF893E1C33}"/>
    <hyperlink ref="B10" r:id="rId2" display="consultantplus://offline/ref=2B68D365C87DD12C3005D9B461515A31DC59046575EDA8B88471CB77745D0FE2FE0F07D2C424YAQFF" xr:uid="{78A91470-AAEE-4C14-A9FF-3E83C441B54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E3A1C-7D2B-47C8-AC81-F92F34E105A1}">
  <sheetPr>
    <pageSetUpPr fitToPage="1"/>
  </sheetPr>
  <dimension ref="A1:M26"/>
  <sheetViews>
    <sheetView tabSelected="1" view="pageBreakPreview" topLeftCell="A10" zoomScaleNormal="100" zoomScaleSheetLayoutView="100" workbookViewId="0">
      <selection activeCell="A24" sqref="A24:XFD25"/>
    </sheetView>
  </sheetViews>
  <sheetFormatPr defaultRowHeight="15" x14ac:dyDescent="0.25"/>
  <cols>
    <col min="2" max="2" width="42.5703125" customWidth="1"/>
    <col min="3" max="3" width="10.28515625" bestFit="1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'октябрь 2021'!C7+11</f>
        <v>199</v>
      </c>
      <c r="D7" s="3">
        <f>'октябрь 2021'!D7</f>
        <v>3</v>
      </c>
      <c r="E7" s="3"/>
      <c r="F7" s="6">
        <f>'октябрь 2021'!F7+154.5</f>
        <v>2804.5</v>
      </c>
      <c r="G7" s="6">
        <f>'октябрь 2021'!G7</f>
        <v>405</v>
      </c>
      <c r="H7" s="3"/>
    </row>
    <row r="8" spans="1:13" x14ac:dyDescent="0.25">
      <c r="A8" s="17">
        <v>2</v>
      </c>
      <c r="B8" s="3" t="s">
        <v>8</v>
      </c>
      <c r="C8" s="3">
        <f>'октябрь 2021'!C8+3</f>
        <v>30</v>
      </c>
      <c r="D8" s="3">
        <v>1</v>
      </c>
      <c r="E8" s="3"/>
      <c r="F8" s="6">
        <f>'октябрь 2021'!F8+232</f>
        <v>1463.2</v>
      </c>
      <c r="G8" s="6">
        <v>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7">
        <v>3</v>
      </c>
      <c r="B11" s="3" t="s">
        <v>10</v>
      </c>
      <c r="C11" s="3">
        <f>'октябрь 2021'!C11</f>
        <v>2</v>
      </c>
      <c r="D11" s="3">
        <f>'октябрь 2021'!D11</f>
        <v>3</v>
      </c>
      <c r="E11" s="3"/>
      <c r="F11" s="6">
        <f>'октябрь 2021'!F11</f>
        <v>439.8</v>
      </c>
      <c r="G11" s="6">
        <f>'октябрь 2021'!G11</f>
        <v>1352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AEECF96-1DB6-42DD-BA58-564FCB58BAD8}"/>
    <hyperlink ref="B10" r:id="rId2" display="consultantplus://offline/ref=2B68D365C87DD12C3005D9B461515A31DC59046575EDA8B88471CB77745D0FE2FE0F07D2C424YAQFF" xr:uid="{36133DB7-3FCE-4116-A8FF-B8D0E9E2263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E43D-37CB-404E-8F55-2AC4E542E700}">
  <sheetPr>
    <pageSetUpPr fitToPage="1"/>
  </sheetPr>
  <dimension ref="A1:M26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'январь 2021'!C7+48</f>
        <v>60</v>
      </c>
      <c r="D7" s="3"/>
      <c r="E7" s="3"/>
      <c r="F7" s="6">
        <f>'январь 2021'!F7+614</f>
        <v>789</v>
      </c>
      <c r="G7" s="6"/>
      <c r="H7" s="3"/>
    </row>
    <row r="8" spans="1:13" x14ac:dyDescent="0.25">
      <c r="A8" s="8">
        <v>2</v>
      </c>
      <c r="B8" s="3" t="s">
        <v>8</v>
      </c>
      <c r="C8" s="3">
        <f>'январь 2021'!C8+3</f>
        <v>6</v>
      </c>
      <c r="D8" s="3"/>
      <c r="E8" s="3"/>
      <c r="F8" s="6">
        <f>'январь 2021'!F8+75</f>
        <v>150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>
        <f>'январь 2021'!C11</f>
        <v>2</v>
      </c>
      <c r="D11" s="3"/>
      <c r="E11" s="3"/>
      <c r="F11" s="6">
        <f>'январь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1BBE310F-7E1F-434A-838E-8AAEF4F03624}"/>
    <hyperlink ref="B10" r:id="rId2" display="consultantplus://offline/ref=2B68D365C87DD12C3005D9B461515A31DC59046575EDA8B88471CB77745D0FE2FE0F07D2C424YAQFF" xr:uid="{4E8FC809-41D8-4FC1-852F-EC186215203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260A-0A89-48E7-8B04-E591498EDF3D}">
  <sheetPr>
    <pageSetUpPr fitToPage="1"/>
  </sheetPr>
  <dimension ref="A1:M26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'февраль 2021'!C7+12</f>
        <v>72</v>
      </c>
      <c r="D7" s="3"/>
      <c r="E7" s="3"/>
      <c r="F7" s="6">
        <f>'февраль 2021'!F7+165</f>
        <v>954</v>
      </c>
      <c r="G7" s="6"/>
      <c r="H7" s="3"/>
    </row>
    <row r="8" spans="1:13" x14ac:dyDescent="0.25">
      <c r="A8" s="9">
        <v>2</v>
      </c>
      <c r="B8" s="3" t="s">
        <v>8</v>
      </c>
      <c r="C8" s="3">
        <f>'февраль 2021'!C8+2</f>
        <v>8</v>
      </c>
      <c r="D8" s="3"/>
      <c r="E8" s="3"/>
      <c r="F8" s="6">
        <f>'февраль 2021'!F8+148</f>
        <v>298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>
        <f>'февраль 2021'!C11</f>
        <v>2</v>
      </c>
      <c r="D11" s="3"/>
      <c r="E11" s="3"/>
      <c r="F11" s="6">
        <f>'февраль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9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9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630AD82-291C-4A69-84F0-59445ECC5DC9}"/>
    <hyperlink ref="B10" r:id="rId2" display="consultantplus://offline/ref=2B68D365C87DD12C3005D9B461515A31DC59046575EDA8B88471CB77745D0FE2FE0F07D2C424YAQFF" xr:uid="{DDF87B26-FEEF-4385-842E-97D90FFC88E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F768-0FC6-4FF6-90E4-B9BEEB300CDE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'март 2021'!C7+29</f>
        <v>101</v>
      </c>
      <c r="D7" s="3"/>
      <c r="E7" s="3"/>
      <c r="F7" s="6">
        <f>'март 2021'!F7+421</f>
        <v>1375</v>
      </c>
      <c r="G7" s="6"/>
      <c r="H7" s="3"/>
    </row>
    <row r="8" spans="1:13" x14ac:dyDescent="0.25">
      <c r="A8" s="10">
        <v>2</v>
      </c>
      <c r="B8" s="3" t="s">
        <v>8</v>
      </c>
      <c r="C8" s="3">
        <f>'март 2021'!C8+1</f>
        <v>9</v>
      </c>
      <c r="D8" s="3"/>
      <c r="E8" s="3"/>
      <c r="F8" s="6">
        <f>'март 2021'!F8+30</f>
        <v>328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>
        <f>'март 2021'!C11</f>
        <v>2</v>
      </c>
      <c r="D11" s="3">
        <v>1</v>
      </c>
      <c r="E11" s="3"/>
      <c r="F11" s="6">
        <f>'март 2021'!F11</f>
        <v>439.8</v>
      </c>
      <c r="G11" s="6"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0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0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19AF21-F1EF-4D06-9F6F-B7E88F36C1C4}"/>
    <hyperlink ref="B10" r:id="rId2" display="consultantplus://offline/ref=2B68D365C87DD12C3005D9B461515A31DC59046575EDA8B88471CB77745D0FE2FE0F07D2C424YAQFF" xr:uid="{3D9EFDCC-4A34-40D0-B655-4D38C3BB6DE5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16E4-BDED-4E50-ACC2-12EFCFA9CDFB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'апрель 2021'!C7+15</f>
        <v>116</v>
      </c>
      <c r="D7" s="3"/>
      <c r="E7" s="3"/>
      <c r="F7" s="6">
        <f>'апрель 2021'!F7+224</f>
        <v>1599</v>
      </c>
      <c r="G7" s="6"/>
      <c r="H7" s="3"/>
    </row>
    <row r="8" spans="1:13" x14ac:dyDescent="0.25">
      <c r="A8" s="11">
        <v>2</v>
      </c>
      <c r="B8" s="3" t="s">
        <v>8</v>
      </c>
      <c r="C8" s="3">
        <f>'апрель 2021'!C8+2</f>
        <v>11</v>
      </c>
      <c r="D8" s="3"/>
      <c r="E8" s="3"/>
      <c r="F8" s="6">
        <f>'апрель 2021'!F8+85</f>
        <v>413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1">
        <v>3</v>
      </c>
      <c r="B11" s="3" t="s">
        <v>10</v>
      </c>
      <c r="C11" s="3">
        <f>'апрель 2021'!C11</f>
        <v>2</v>
      </c>
      <c r="D11" s="3">
        <f>'апрель 2021'!D11</f>
        <v>1</v>
      </c>
      <c r="E11" s="3"/>
      <c r="F11" s="6">
        <f>'апрель 2021'!F11</f>
        <v>439.8</v>
      </c>
      <c r="G11" s="6">
        <f>'апрель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1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1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1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78C4718E-F455-4B66-92F8-AF1A131BF21B}"/>
    <hyperlink ref="B10" r:id="rId2" display="consultantplus://offline/ref=2B68D365C87DD12C3005D9B461515A31DC59046575EDA8B88471CB77745D0FE2FE0F07D2C424YAQFF" xr:uid="{C0A949F6-E970-4F71-B158-736C6E41B2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815E-5FDA-46A2-A2C7-34CD44D38052}">
  <sheetPr>
    <pageSetUpPr fitToPage="1"/>
  </sheetPr>
  <dimension ref="A1:M26"/>
  <sheetViews>
    <sheetView view="pageBreakPreview" zoomScaleNormal="100" zoomScaleSheetLayoutView="100" workbookViewId="0">
      <selection activeCell="M10" sqref="M1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'май 2021'!C7+21</f>
        <v>137</v>
      </c>
      <c r="D7" s="3"/>
      <c r="E7" s="3"/>
      <c r="F7" s="6">
        <f>'май 2021'!F7+300</f>
        <v>1899</v>
      </c>
      <c r="G7" s="6"/>
      <c r="H7" s="3"/>
    </row>
    <row r="8" spans="1:13" x14ac:dyDescent="0.25">
      <c r="A8" s="12">
        <v>2</v>
      </c>
      <c r="B8" s="3" t="s">
        <v>8</v>
      </c>
      <c r="C8" s="3">
        <f>'май 2021'!C8+4</f>
        <v>15</v>
      </c>
      <c r="D8" s="3"/>
      <c r="E8" s="3"/>
      <c r="F8" s="6">
        <f>'май 2021'!F8+320.2</f>
        <v>733.2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2">
        <v>3</v>
      </c>
      <c r="B11" s="3" t="s">
        <v>10</v>
      </c>
      <c r="C11" s="3">
        <f>'май 2021'!C11</f>
        <v>2</v>
      </c>
      <c r="D11" s="3">
        <f>'май 2021'!D11</f>
        <v>1</v>
      </c>
      <c r="E11" s="3"/>
      <c r="F11" s="6">
        <f>'май 2021'!F11</f>
        <v>439.8</v>
      </c>
      <c r="G11" s="6">
        <f>'май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2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2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7190EE8-E743-4FC4-BA90-088ED4D0C365}"/>
    <hyperlink ref="B10" r:id="rId2" display="consultantplus://offline/ref=2B68D365C87DD12C3005D9B461515A31DC59046575EDA8B88471CB77745D0FE2FE0F07D2C424YAQFF" xr:uid="{C21C50FC-0DF2-4F0A-ACF6-E100B633FF0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3D997-BCA2-487A-8E49-483EC028DF9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'июнь 2021'!C7+12</f>
        <v>149</v>
      </c>
      <c r="D7" s="3"/>
      <c r="E7" s="3"/>
      <c r="F7" s="6">
        <f>'июнь 2021'!F7+180</f>
        <v>2079</v>
      </c>
      <c r="G7" s="6"/>
      <c r="H7" s="3"/>
    </row>
    <row r="8" spans="1:13" x14ac:dyDescent="0.25">
      <c r="A8" s="13">
        <v>2</v>
      </c>
      <c r="B8" s="3" t="s">
        <v>8</v>
      </c>
      <c r="C8" s="3">
        <f>'июнь 2021'!C8+2</f>
        <v>17</v>
      </c>
      <c r="D8" s="3"/>
      <c r="E8" s="3"/>
      <c r="F8" s="6">
        <f>'июнь 2021'!F8+80</f>
        <v>813.2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3">
        <v>3</v>
      </c>
      <c r="B11" s="3" t="s">
        <v>10</v>
      </c>
      <c r="C11" s="3">
        <f>'июнь 2021'!C11</f>
        <v>2</v>
      </c>
      <c r="D11" s="3">
        <f>'июнь 2021'!D11</f>
        <v>1</v>
      </c>
      <c r="E11" s="3"/>
      <c r="F11" s="6">
        <f>'июнь 2021'!F11</f>
        <v>439.8</v>
      </c>
      <c r="G11" s="6">
        <f>'июнь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3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3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3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58FC55C4-319D-4707-80FB-826831A6014B}"/>
    <hyperlink ref="B10" r:id="rId2" display="consultantplus://offline/ref=2B68D365C87DD12C3005D9B461515A31DC59046575EDA8B88471CB77745D0FE2FE0F07D2C424YAQFF" xr:uid="{2A3807AB-DDA9-4949-ADD1-44D23CC48DAF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92FF-667B-4EA7-8485-7100F715660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'июль 2021'!C7+17</f>
        <v>166</v>
      </c>
      <c r="D7" s="3">
        <v>1</v>
      </c>
      <c r="E7" s="3"/>
      <c r="F7" s="6">
        <f>'июль 2021'!F7+247.5</f>
        <v>2326.5</v>
      </c>
      <c r="G7" s="6">
        <v>5</v>
      </c>
      <c r="H7" s="3"/>
    </row>
    <row r="8" spans="1:13" x14ac:dyDescent="0.25">
      <c r="A8" s="14">
        <v>2</v>
      </c>
      <c r="B8" s="3" t="s">
        <v>8</v>
      </c>
      <c r="C8" s="3">
        <f>'июль 2021'!C8+10</f>
        <v>27</v>
      </c>
      <c r="D8" s="3"/>
      <c r="E8" s="3"/>
      <c r="F8" s="6">
        <f>'июль 2021'!F8+418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4">
        <v>3</v>
      </c>
      <c r="B11" s="3" t="s">
        <v>10</v>
      </c>
      <c r="C11" s="3">
        <f>'июль 2021'!C11</f>
        <v>2</v>
      </c>
      <c r="D11" s="3">
        <f>'июль 2021'!D11+1</f>
        <v>2</v>
      </c>
      <c r="E11" s="3"/>
      <c r="F11" s="6">
        <f>'июль 2021'!F11</f>
        <v>439.8</v>
      </c>
      <c r="G11" s="6">
        <f>'июль 2021'!G11+652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4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4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4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E287804-79A9-4A1B-ACDF-E3B7801F05FD}"/>
    <hyperlink ref="B10" r:id="rId2" display="consultantplus://offline/ref=2B68D365C87DD12C3005D9B461515A31DC59046575EDA8B88471CB77745D0FE2FE0F07D2C424YAQFF" xr:uid="{1F1DDDBB-8238-4AD7-91C1-F4A0F23C53A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98C-C29A-482D-AAEF-587B47CC43A1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</row>
    <row r="3" spans="1:13" ht="30" customHeight="1" x14ac:dyDescent="0.25">
      <c r="A3" s="21" t="s">
        <v>2</v>
      </c>
      <c r="B3" s="21"/>
      <c r="C3" s="21" t="s">
        <v>16</v>
      </c>
      <c r="D3" s="21"/>
      <c r="E3" s="21"/>
      <c r="F3" s="21" t="s">
        <v>3</v>
      </c>
      <c r="G3" s="21"/>
      <c r="H3" s="21"/>
    </row>
    <row r="4" spans="1:13" ht="30" x14ac:dyDescent="0.25">
      <c r="A4" s="21"/>
      <c r="B4" s="21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'август 2021'!C7+13</f>
        <v>179</v>
      </c>
      <c r="D7" s="3">
        <f>'август 2021'!D7+2</f>
        <v>3</v>
      </c>
      <c r="E7" s="3"/>
      <c r="F7" s="6">
        <f>'август 2021'!F7+196</f>
        <v>2522.5</v>
      </c>
      <c r="G7" s="6">
        <f>'август 2021'!G7+400</f>
        <v>405</v>
      </c>
      <c r="H7" s="3"/>
    </row>
    <row r="8" spans="1:13" x14ac:dyDescent="0.25">
      <c r="A8" s="15">
        <v>2</v>
      </c>
      <c r="B8" s="3" t="s">
        <v>8</v>
      </c>
      <c r="C8" s="3">
        <f>'август 2021'!C8</f>
        <v>27</v>
      </c>
      <c r="D8" s="3"/>
      <c r="E8" s="3"/>
      <c r="F8" s="6">
        <f>'август 2021'!F8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5">
        <v>3</v>
      </c>
      <c r="B11" s="3" t="s">
        <v>10</v>
      </c>
      <c r="C11" s="3">
        <f>'август 2021'!C11</f>
        <v>2</v>
      </c>
      <c r="D11" s="3">
        <f>'август 2021'!D11</f>
        <v>2</v>
      </c>
      <c r="E11" s="3"/>
      <c r="F11" s="6">
        <f>'август 2021'!F11</f>
        <v>439.8</v>
      </c>
      <c r="G11" s="6">
        <f>'август 2021'!G11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5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5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5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  <c r="I23" s="5"/>
      <c r="J23" s="5"/>
      <c r="K23" s="5"/>
    </row>
    <row r="26" spans="1:11" x14ac:dyDescent="0.25">
      <c r="A26" s="18" t="s">
        <v>19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C5C8C92-D615-47F1-A7EC-5B9584399960}"/>
    <hyperlink ref="B10" r:id="rId2" display="consultantplus://offline/ref=2B68D365C87DD12C3005D9B461515A31DC59046575EDA8B88471CB77745D0FE2FE0F07D2C424YAQFF" xr:uid="{22D5523C-9F00-4AF6-BDA3-84D836A9C6A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ноябрь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'ноябрь 2021'!Область_печати</vt:lpstr>
      <vt:lpstr>'октябрь 2021'!Область_печати</vt:lpstr>
      <vt:lpstr>'сентябрь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2021-12-03T02:08:37Z</dcterms:modified>
</cp:coreProperties>
</file>