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640902F5-E762-4CB7-B5E3-DC5EE710AB0B}" xr6:coauthVersionLast="46" xr6:coauthVersionMax="4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16" sheetId="5" state="hidden" r:id="rId1"/>
    <sheet name="2017" sheetId="4" state="hidden" r:id="rId2"/>
    <sheet name="2020" sheetId="1" r:id="rId3"/>
    <sheet name="прил 4" sheetId="3" state="hidden" r:id="rId4"/>
  </sheets>
  <calcPr calcId="191029"/>
</workbook>
</file>

<file path=xl/calcChain.xml><?xml version="1.0" encoding="utf-8"?>
<calcChain xmlns="http://schemas.openxmlformats.org/spreadsheetml/2006/main">
  <c r="F35" i="1" l="1"/>
  <c r="F26" i="1"/>
  <c r="F46" i="1"/>
  <c r="F42" i="1" l="1"/>
  <c r="F22" i="1"/>
  <c r="F23" i="1"/>
  <c r="H45" i="1"/>
  <c r="F54" i="1"/>
  <c r="F74" i="1" l="1"/>
  <c r="F69" i="1"/>
  <c r="F64" i="1"/>
  <c r="F59" i="1"/>
  <c r="F53" i="1" l="1"/>
  <c r="F38" i="1"/>
  <c r="F28" i="1"/>
  <c r="F24" i="1"/>
  <c r="F21" i="1" s="1"/>
  <c r="F20" i="1" l="1"/>
  <c r="F19" i="1" s="1"/>
  <c r="E38" i="1" l="1"/>
  <c r="E22" i="1"/>
  <c r="E35" i="1"/>
  <c r="E46" i="1" l="1"/>
  <c r="E74" i="1" l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<sst xmlns="http://schemas.openxmlformats.org/spreadsheetml/2006/main" count="808" uniqueCount="269">
  <si>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</si>
  <si>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</si>
  <si>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</si>
  <si>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</si>
  <si>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</si>
  <si>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</si>
  <si>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</si>
  <si>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</si>
  <si>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</si>
  <si>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</si>
  <si>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</si>
  <si>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</si>
  <si>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</si>
  <si>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</si>
  <si>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</si>
  <si>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</si>
  <si>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</si>
  <si>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</si>
  <si>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</si>
  <si>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</si>
  <si>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</si>
  <si>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</si>
  <si>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</si>
  <si>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</si>
  <si>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</si>
  <si>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</si>
  <si>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</si>
  <si>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</si>
  <si>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</si>
  <si>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</si>
  <si>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</si>
  <si>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</si>
  <si>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</si>
  <si>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</si>
  <si>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</si>
  <si>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</si>
  <si>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</si>
  <si>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</si>
  <si>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</si>
  <si>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</si>
  <si>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</si>
  <si>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</si>
  <si>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</si>
  <si>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</si>
  <si>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</si>
  <si>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</si>
  <si>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</si>
  <si>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</si>
  <si>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</si>
  <si>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</si>
  <si>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</si>
  <si>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</si>
  <si>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</si>
  <si>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</si>
  <si>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</si>
  <si>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</si>
  <si>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</si>
  <si>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</si>
  <si>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</si>
  <si>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</si>
  <si>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</si>
  <si>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</si>
  <si>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</si>
  <si>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</si>
  <si>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</si>
  <si>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</si>
  <si>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</si>
  <si>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</si>
  <si>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</si>
  <si>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</si>
  <si>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</si>
  <si>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</si>
  <si>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</si>
  <si>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</si>
  <si>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</si>
  <si>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</si>
  <si>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</si>
  <si>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</si>
  <si>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</si>
  <si>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</si>
  <si>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</si>
  <si>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</si>
  <si>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</si>
  <si>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</si>
  <si>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</si>
  <si>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</si>
  <si>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</si>
  <si>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</si>
  <si>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</si>
  <si>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</si>
  <si>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</si>
  <si>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</si>
  <si>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</si>
  <si>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</si>
  <si>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</si>
  <si>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</si>
  <si>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</si>
  <si>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</si>
  <si>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</si>
  <si>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</si>
  <si>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</si>
  <si>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</si>
  <si>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</si>
  <si>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</si>
  <si>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</si>
  <si>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</si>
  <si>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</si>
  <si>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</si>
  <si>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</si>
  <si>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</si>
  <si>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</si>
  <si>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</si>
  <si>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</si>
  <si>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</si>
  <si>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</si>
  <si>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</si>
  <si>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</si>
  <si>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</si>
  <si>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</si>
  <si>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</si>
  <si>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</si>
  <si>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</si>
  <si>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</si>
  <si>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</si>
  <si>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</si>
  <si>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</si>
  <si>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</si>
  <si>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</si>
  <si>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</si>
  <si>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</si>
  <si>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</si>
  <si>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</si>
  <si>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</si>
  <si>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</si>
  <si>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</si>
  <si>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</si>
  <si>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</si>
  <si>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</si>
  <si>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</si>
  <si>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</si>
  <si>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</si>
  <si>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</si>
  <si>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</si>
  <si>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</si>
  <si>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</si>
  <si>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</si>
  <si>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</si>
  <si>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</si>
  <si>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</si>
  <si>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</si>
  <si>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</si>
  <si>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</si>
  <si>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</si>
  <si>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</si>
  <si>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</si>
  <si>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</si>
  <si>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</si>
  <si>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</si>
  <si>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</si>
  <si>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</si>
  <si>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</si>
  <si>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</si>
  <si>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</si>
  <si>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</si>
  <si>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</si>
  <si>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</si>
  <si>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</si>
  <si>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</si>
  <si>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</si>
  <si>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</si>
  <si>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</si>
  <si>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</si>
  <si>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</si>
  <si>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</si>
  <si>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</si>
  <si>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</si>
  <si>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</si>
  <si>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</si>
  <si>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</si>
  <si>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</si>
  <si>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</si>
  <si>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</si>
  <si>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</si>
  <si>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</si>
  <si>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</si>
  <si>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</si>
  <si>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</si>
  <si>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</si>
  <si>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</si>
  <si>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</si>
  <si>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</si>
  <si>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</si>
  <si>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</si>
  <si>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</si>
  <si>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</si>
  <si>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</si>
  <si>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</si>
  <si>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</si>
  <si>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</si>
  <si>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</si>
  <si>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</si>
  <si>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</si>
  <si>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</si>
  <si>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</si>
  <si>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</si>
  <si>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</si>
  <si>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</si>
  <si>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</si>
  <si>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</si>
  <si>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</si>
  <si>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</si>
  <si>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</si>
  <si>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</si>
  <si>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</si>
  <si>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</si>
  <si>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</si>
  <si>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</si>
  <si>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</si>
  <si>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</si>
  <si>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</si>
  <si>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</si>
  <si>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</si>
  <si>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</si>
  <si>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</si>
  <si>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</si>
  <si>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</si>
  <si>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</si>
  <si>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</si>
  <si>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</si>
  <si>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</si>
  <si>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</si>
  <si>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</si>
  <si>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</si>
  <si>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</si>
  <si>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</si>
  <si>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</si>
  <si>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</si>
  <si>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</si>
  <si>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</si>
  <si>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</si>
  <si>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</si>
  <si>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</si>
  <si>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</si>
  <si>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</si>
  <si>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</si>
  <si>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</si>
  <si>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</si>
  <si>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</si>
  <si>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</si>
  <si>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</si>
  <si>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</si>
  <si>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</si>
  <si>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</si>
  <si>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</si>
  <si>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</si>
  <si>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</si>
  <si>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</si>
  <si>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</si>
  <si>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</si>
  <si>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</si>
  <si>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</si>
  <si>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</si>
  <si>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</si>
  <si>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</si>
  <si>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</si>
  <si>
    <t>В связи с не включением в тариф затрат</t>
  </si>
  <si>
    <t>В связи с не включением затрат по арендной плате в тариф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</si>
  <si>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по плану амортизационные отчисления приняты в величине фактических расходов по состоянию на последнюю отчетную дату, по факту с учетом ввода основных средств</t>
  </si>
  <si>
    <t>Общее количество точек подключения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</si>
</sst>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65" fontId="26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98" t="s">
        <v>246</v>
      </c>
      <c r="C6" s="98"/>
      <c r="D6" s="98"/>
      <c r="E6" s="98"/>
      <c r="F6" s="98"/>
      <c r="G6" s="98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99" t="s">
        <v>170</v>
      </c>
      <c r="C8" s="99"/>
      <c r="D8" s="99"/>
      <c r="E8" s="99"/>
      <c r="F8" s="99"/>
      <c r="G8" s="99"/>
      <c r="H8" s="87"/>
    </row>
    <row r="9" spans="2:9" s="19" customFormat="1" ht="15.75" x14ac:dyDescent="0.25">
      <c r="B9" s="99" t="s">
        <v>253</v>
      </c>
      <c r="C9" s="99"/>
      <c r="D9" s="87"/>
      <c r="E9" s="87"/>
      <c r="F9" s="87"/>
      <c r="G9" s="87"/>
      <c r="H9" s="87"/>
    </row>
    <row r="10" spans="2:9" s="19" customFormat="1" ht="15.75" x14ac:dyDescent="0.25">
      <c r="B10" s="99" t="s">
        <v>254</v>
      </c>
      <c r="C10" s="99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100" t="s">
        <v>62</v>
      </c>
      <c r="C12" s="102" t="s">
        <v>31</v>
      </c>
      <c r="D12" s="102" t="s">
        <v>32</v>
      </c>
      <c r="E12" s="104" t="s">
        <v>247</v>
      </c>
      <c r="F12" s="105"/>
      <c r="G12" s="102" t="s">
        <v>173</v>
      </c>
    </row>
    <row r="13" spans="2:9" s="19" customFormat="1" x14ac:dyDescent="0.25">
      <c r="B13" s="101"/>
      <c r="C13" s="103"/>
      <c r="D13" s="103"/>
      <c r="E13" s="23" t="s">
        <v>35</v>
      </c>
      <c r="F13" s="23" t="s">
        <v>36</v>
      </c>
      <c r="G13" s="103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96" t="s">
        <v>236</v>
      </c>
      <c r="C84" s="97"/>
      <c r="D84" s="97"/>
      <c r="E84" s="97"/>
      <c r="F84" s="97"/>
      <c r="G84" s="97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98" t="s">
        <v>246</v>
      </c>
      <c r="C6" s="98"/>
      <c r="D6" s="98"/>
      <c r="E6" s="98"/>
      <c r="F6" s="98"/>
      <c r="G6" s="98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99" t="s">
        <v>170</v>
      </c>
      <c r="C8" s="99"/>
      <c r="D8" s="99"/>
      <c r="E8" s="99"/>
      <c r="F8" s="99"/>
      <c r="G8" s="99"/>
    </row>
    <row r="9" spans="2:7" s="19" customFormat="1" ht="15.75" x14ac:dyDescent="0.25">
      <c r="B9" s="99" t="s">
        <v>171</v>
      </c>
      <c r="C9" s="99"/>
      <c r="D9" s="99"/>
      <c r="E9" s="99"/>
      <c r="F9" s="99"/>
      <c r="G9" s="99"/>
    </row>
    <row r="10" spans="2:7" s="19" customFormat="1" ht="15.75" x14ac:dyDescent="0.25">
      <c r="B10" s="99" t="s">
        <v>172</v>
      </c>
      <c r="C10" s="99"/>
      <c r="D10" s="99"/>
      <c r="E10" s="99"/>
      <c r="F10" s="99"/>
      <c r="G10" s="99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100" t="s">
        <v>62</v>
      </c>
      <c r="C12" s="102" t="s">
        <v>31</v>
      </c>
      <c r="D12" s="102" t="s">
        <v>32</v>
      </c>
      <c r="E12" s="104" t="s">
        <v>63</v>
      </c>
      <c r="F12" s="105"/>
      <c r="G12" s="102" t="s">
        <v>173</v>
      </c>
    </row>
    <row r="13" spans="2:7" s="19" customFormat="1" x14ac:dyDescent="0.25">
      <c r="B13" s="101"/>
      <c r="C13" s="103"/>
      <c r="D13" s="103"/>
      <c r="E13" s="23" t="s">
        <v>35</v>
      </c>
      <c r="F13" s="23" t="s">
        <v>36</v>
      </c>
      <c r="G13" s="103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96" t="s">
        <v>236</v>
      </c>
      <c r="C85" s="97"/>
      <c r="D85" s="97"/>
      <c r="E85" s="97"/>
      <c r="F85" s="97"/>
      <c r="G85" s="97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5"/>
  <sheetViews>
    <sheetView tabSelected="1" topLeftCell="A70" workbookViewId="0">
      <selection activeCell="E61" sqref="E61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hidden="1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6" t="s">
        <v>58</v>
      </c>
      <c r="C6" s="106"/>
      <c r="D6" s="106"/>
      <c r="E6" s="106"/>
      <c r="F6" s="106"/>
      <c r="G6" s="106"/>
      <c r="H6" s="88"/>
    </row>
    <row r="7" spans="2:8" ht="15.75" x14ac:dyDescent="0.25">
      <c r="B7" s="106" t="s">
        <v>59</v>
      </c>
      <c r="C7" s="106"/>
      <c r="D7" s="106"/>
      <c r="E7" s="106"/>
      <c r="F7" s="106"/>
      <c r="G7" s="106"/>
      <c r="H7" s="14"/>
    </row>
    <row r="8" spans="2:8" ht="15.75" x14ac:dyDescent="0.25">
      <c r="B8" s="106" t="s">
        <v>60</v>
      </c>
      <c r="C8" s="106"/>
      <c r="D8" s="106"/>
      <c r="E8" s="106"/>
      <c r="F8" s="106"/>
      <c r="G8" s="106"/>
      <c r="H8" s="14"/>
    </row>
    <row r="9" spans="2:8" ht="15.75" x14ac:dyDescent="0.25">
      <c r="B9" s="106" t="s">
        <v>61</v>
      </c>
      <c r="C9" s="106"/>
      <c r="D9" s="106"/>
      <c r="E9" s="106"/>
      <c r="F9" s="106"/>
      <c r="G9" s="106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8" t="s">
        <v>145</v>
      </c>
      <c r="C11" s="108"/>
      <c r="D11" s="16"/>
      <c r="E11" s="89"/>
      <c r="F11" s="89"/>
      <c r="G11" s="89"/>
      <c r="H11" s="13"/>
    </row>
    <row r="12" spans="2:8" s="19" customFormat="1" ht="15.75" x14ac:dyDescent="0.25">
      <c r="B12" s="99" t="s">
        <v>171</v>
      </c>
      <c r="C12" s="99"/>
      <c r="D12" s="99"/>
      <c r="E12" s="99"/>
      <c r="F12" s="99"/>
      <c r="G12" s="99"/>
    </row>
    <row r="13" spans="2:8" s="19" customFormat="1" ht="15.75" x14ac:dyDescent="0.25">
      <c r="B13" s="99" t="s">
        <v>172</v>
      </c>
      <c r="C13" s="99"/>
      <c r="D13" s="99"/>
      <c r="E13" s="99"/>
      <c r="F13" s="99"/>
      <c r="G13" s="99"/>
    </row>
    <row r="14" spans="2:8" ht="15.75" x14ac:dyDescent="0.25">
      <c r="B14" s="108" t="s">
        <v>146</v>
      </c>
      <c r="C14" s="108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0" t="s">
        <v>62</v>
      </c>
      <c r="C16" s="102" t="s">
        <v>31</v>
      </c>
      <c r="D16" s="102" t="s">
        <v>32</v>
      </c>
      <c r="E16" s="104" t="s">
        <v>263</v>
      </c>
      <c r="F16" s="105"/>
      <c r="G16" s="102" t="s">
        <v>173</v>
      </c>
    </row>
    <row r="17" spans="2:7" s="19" customFormat="1" x14ac:dyDescent="0.25">
      <c r="B17" s="101"/>
      <c r="C17" s="103"/>
      <c r="D17" s="103"/>
      <c r="E17" s="23" t="s">
        <v>35</v>
      </c>
      <c r="F17" s="23" t="s">
        <v>36</v>
      </c>
      <c r="G17" s="103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90">
        <f>E20+E38+E52</f>
        <v>47035.010999999999</v>
      </c>
      <c r="F19" s="90">
        <f>F20+F38+F52</f>
        <v>77772.700249999994</v>
      </c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90">
        <f>E21+E26+E28+E36+E37</f>
        <v>36293.303</v>
      </c>
      <c r="F20" s="90">
        <f>F21+F26+F28+F36+F37</f>
        <v>50693.590000000004</v>
      </c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91">
        <f>E22+E23</f>
        <v>10896.532999999999</v>
      </c>
      <c r="F21" s="91">
        <f>F22+F23+F24</f>
        <v>12539.72</v>
      </c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91">
        <f>3901.482+2233.613</f>
        <v>6135.0949999999993</v>
      </c>
      <c r="F22" s="91">
        <f>3780.16-662.01+5657.66-1000</f>
        <v>7775.8099999999995</v>
      </c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91">
        <v>4761.4380000000001</v>
      </c>
      <c r="F23" s="91">
        <f>4763.91-F24</f>
        <v>4568.91</v>
      </c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91"/>
      <c r="F24" s="91">
        <f>F25</f>
        <v>195</v>
      </c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91"/>
      <c r="F25" s="91">
        <v>195</v>
      </c>
      <c r="G25" s="77"/>
    </row>
    <row r="26" spans="2:7" s="19" customFormat="1" ht="48" x14ac:dyDescent="0.25">
      <c r="B26" s="33" t="s">
        <v>80</v>
      </c>
      <c r="C26" s="34" t="s">
        <v>81</v>
      </c>
      <c r="D26" s="35" t="s">
        <v>39</v>
      </c>
      <c r="E26" s="91">
        <v>23418.69</v>
      </c>
      <c r="F26" s="91">
        <f>33646.9-(3816.75-1997.78-1000)</f>
        <v>32827.93</v>
      </c>
      <c r="G26" s="95" t="s">
        <v>178</v>
      </c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91"/>
      <c r="F27" s="91"/>
      <c r="G27" s="95"/>
    </row>
    <row r="28" spans="2:7" s="19" customFormat="1" ht="24" x14ac:dyDescent="0.25">
      <c r="B28" s="45" t="s">
        <v>83</v>
      </c>
      <c r="C28" s="18" t="s">
        <v>237</v>
      </c>
      <c r="D28" s="78" t="s">
        <v>39</v>
      </c>
      <c r="E28" s="92">
        <f>SUM(E30:E35)</f>
        <v>1978.08</v>
      </c>
      <c r="F28" s="92">
        <f>SUM(F30:F35)</f>
        <v>5325.9400000000005</v>
      </c>
      <c r="G28" s="95" t="s">
        <v>265</v>
      </c>
    </row>
    <row r="29" spans="2:7" s="19" customFormat="1" ht="33.75" x14ac:dyDescent="0.25">
      <c r="B29" s="56" t="s">
        <v>84</v>
      </c>
      <c r="C29" s="18" t="s">
        <v>238</v>
      </c>
      <c r="D29" s="78" t="s">
        <v>39</v>
      </c>
      <c r="E29" s="92"/>
      <c r="F29" s="91"/>
      <c r="G29" s="77"/>
    </row>
    <row r="30" spans="2:7" s="19" customFormat="1" ht="18.75" x14ac:dyDescent="0.25">
      <c r="B30" s="56" t="s">
        <v>87</v>
      </c>
      <c r="C30" s="18" t="s">
        <v>256</v>
      </c>
      <c r="D30" s="78" t="s">
        <v>39</v>
      </c>
      <c r="E30" s="92">
        <v>83.88</v>
      </c>
      <c r="F30" s="91">
        <v>268.48</v>
      </c>
      <c r="G30" s="77"/>
    </row>
    <row r="31" spans="2:7" s="19" customFormat="1" ht="18.75" x14ac:dyDescent="0.25">
      <c r="B31" s="56" t="s">
        <v>88</v>
      </c>
      <c r="C31" s="18" t="s">
        <v>255</v>
      </c>
      <c r="D31" s="78" t="s">
        <v>39</v>
      </c>
      <c r="E31" s="92">
        <v>43.31</v>
      </c>
      <c r="F31" s="91">
        <v>281.33</v>
      </c>
      <c r="G31" s="77"/>
    </row>
    <row r="32" spans="2:7" s="19" customFormat="1" ht="18.75" x14ac:dyDescent="0.25">
      <c r="B32" s="56" t="s">
        <v>259</v>
      </c>
      <c r="C32" s="18" t="s">
        <v>239</v>
      </c>
      <c r="D32" s="78" t="s">
        <v>39</v>
      </c>
      <c r="E32" s="92">
        <v>697.63</v>
      </c>
      <c r="F32" s="91">
        <v>1568.83</v>
      </c>
      <c r="G32" s="77"/>
    </row>
    <row r="33" spans="2:11" s="19" customFormat="1" ht="33.75" x14ac:dyDescent="0.25">
      <c r="B33" s="56" t="s">
        <v>260</v>
      </c>
      <c r="C33" s="18" t="s">
        <v>257</v>
      </c>
      <c r="D33" s="78" t="s">
        <v>39</v>
      </c>
      <c r="E33" s="92">
        <v>24.91</v>
      </c>
      <c r="F33" s="91">
        <v>425.12</v>
      </c>
      <c r="G33" s="77"/>
    </row>
    <row r="34" spans="2:11" s="19" customFormat="1" ht="18.75" x14ac:dyDescent="0.25">
      <c r="B34" s="56" t="s">
        <v>261</v>
      </c>
      <c r="C34" s="18" t="s">
        <v>258</v>
      </c>
      <c r="D34" s="78" t="s">
        <v>39</v>
      </c>
      <c r="E34" s="92">
        <v>117.7</v>
      </c>
      <c r="F34" s="91">
        <v>633.28</v>
      </c>
      <c r="G34" s="77"/>
    </row>
    <row r="35" spans="2:11" s="19" customFormat="1" ht="18.75" x14ac:dyDescent="0.25">
      <c r="B35" s="56" t="s">
        <v>262</v>
      </c>
      <c r="C35" s="18" t="s">
        <v>240</v>
      </c>
      <c r="D35" s="78" t="s">
        <v>39</v>
      </c>
      <c r="E35" s="92">
        <f>387.07+623.58</f>
        <v>1010.6500000000001</v>
      </c>
      <c r="F35" s="91">
        <f>2132.9+16</f>
        <v>2148.9</v>
      </c>
      <c r="G35" s="77"/>
    </row>
    <row r="36" spans="2:11" s="19" customFormat="1" ht="30" x14ac:dyDescent="0.25">
      <c r="B36" s="79" t="s">
        <v>180</v>
      </c>
      <c r="C36" s="80" t="s">
        <v>241</v>
      </c>
      <c r="D36" s="78" t="s">
        <v>39</v>
      </c>
      <c r="E36" s="92"/>
      <c r="F36" s="36"/>
      <c r="G36" s="77"/>
    </row>
    <row r="37" spans="2:11" s="19" customFormat="1" ht="30" x14ac:dyDescent="0.25">
      <c r="B37" s="45" t="s">
        <v>242</v>
      </c>
      <c r="C37" s="18" t="s">
        <v>243</v>
      </c>
      <c r="D37" s="78" t="s">
        <v>39</v>
      </c>
      <c r="E37" s="92"/>
      <c r="F37" s="36"/>
      <c r="G37" s="77"/>
    </row>
    <row r="38" spans="2:11" s="27" customFormat="1" ht="28.5" x14ac:dyDescent="0.25">
      <c r="B38" s="53" t="s">
        <v>91</v>
      </c>
      <c r="C38" s="58" t="s">
        <v>92</v>
      </c>
      <c r="D38" s="81" t="s">
        <v>39</v>
      </c>
      <c r="E38" s="93">
        <f>E39+E40+E41+E43+E44+E45+E46+E47+E48+E50+E51+E42</f>
        <v>18725.648000000001</v>
      </c>
      <c r="F38" s="93">
        <f>F39+F40+F41+F43+F44+F45+F46+F47+F48+F50+F51+F42</f>
        <v>27079.110249999998</v>
      </c>
      <c r="G38" s="76"/>
    </row>
    <row r="39" spans="2:11" s="19" customFormat="1" x14ac:dyDescent="0.25">
      <c r="B39" s="45" t="s">
        <v>93</v>
      </c>
      <c r="C39" s="18" t="s">
        <v>244</v>
      </c>
      <c r="D39" s="82" t="s">
        <v>39</v>
      </c>
      <c r="E39" s="92">
        <v>684.87199999999996</v>
      </c>
      <c r="F39" s="91">
        <v>685.07</v>
      </c>
      <c r="G39" s="77"/>
    </row>
    <row r="40" spans="2:11" s="19" customFormat="1" ht="45" x14ac:dyDescent="0.25">
      <c r="B40" s="45" t="s">
        <v>95</v>
      </c>
      <c r="C40" s="18" t="s">
        <v>96</v>
      </c>
      <c r="D40" s="82" t="s">
        <v>39</v>
      </c>
      <c r="E40" s="92"/>
      <c r="F40" s="91"/>
      <c r="G40" s="77"/>
    </row>
    <row r="41" spans="2:11" s="19" customFormat="1" ht="108" x14ac:dyDescent="0.25">
      <c r="B41" s="45" t="s">
        <v>97</v>
      </c>
      <c r="C41" s="18" t="s">
        <v>98</v>
      </c>
      <c r="D41" s="82" t="s">
        <v>39</v>
      </c>
      <c r="E41" s="92">
        <v>5756.652</v>
      </c>
      <c r="F41" s="91">
        <v>12391.16</v>
      </c>
      <c r="G41" s="95" t="s">
        <v>266</v>
      </c>
    </row>
    <row r="42" spans="2:11" s="19" customFormat="1" x14ac:dyDescent="0.25">
      <c r="B42" s="45" t="s">
        <v>99</v>
      </c>
      <c r="C42" s="18" t="s">
        <v>100</v>
      </c>
      <c r="D42" s="82" t="s">
        <v>39</v>
      </c>
      <c r="E42" s="92">
        <v>7119.2820000000002</v>
      </c>
      <c r="F42" s="91">
        <f>7081.01</f>
        <v>7081.01</v>
      </c>
      <c r="G42" s="95"/>
    </row>
    <row r="43" spans="2:11" s="19" customFormat="1" ht="45" x14ac:dyDescent="0.25">
      <c r="B43" s="45" t="s">
        <v>101</v>
      </c>
      <c r="C43" s="18" t="s">
        <v>102</v>
      </c>
      <c r="D43" s="82" t="s">
        <v>39</v>
      </c>
      <c r="E43" s="92"/>
      <c r="F43" s="91"/>
      <c r="G43" s="95"/>
    </row>
    <row r="44" spans="2:11" s="19" customFormat="1" ht="60" x14ac:dyDescent="0.25">
      <c r="B44" s="45" t="s">
        <v>103</v>
      </c>
      <c r="C44" s="18" t="s">
        <v>104</v>
      </c>
      <c r="D44" s="82" t="s">
        <v>39</v>
      </c>
      <c r="E44" s="92">
        <v>1177.2719999999999</v>
      </c>
      <c r="F44" s="91">
        <v>2874.0702500000002</v>
      </c>
      <c r="G44" s="95" t="s">
        <v>267</v>
      </c>
    </row>
    <row r="45" spans="2:11" s="19" customFormat="1" x14ac:dyDescent="0.25">
      <c r="B45" s="45" t="s">
        <v>105</v>
      </c>
      <c r="C45" s="18" t="s">
        <v>106</v>
      </c>
      <c r="D45" s="82" t="s">
        <v>39</v>
      </c>
      <c r="E45" s="92">
        <v>3053.4</v>
      </c>
      <c r="F45" s="92">
        <v>3053.4</v>
      </c>
      <c r="G45" s="77"/>
      <c r="H45" s="94">
        <f>4802-1997.78</f>
        <v>2804.2200000000003</v>
      </c>
      <c r="K45" s="94"/>
    </row>
    <row r="46" spans="2:11" s="19" customFormat="1" x14ac:dyDescent="0.25">
      <c r="B46" s="45" t="s">
        <v>107</v>
      </c>
      <c r="C46" s="18" t="s">
        <v>108</v>
      </c>
      <c r="D46" s="82" t="s">
        <v>39</v>
      </c>
      <c r="E46" s="92">
        <f>E45*0.25</f>
        <v>763.35</v>
      </c>
      <c r="F46" s="92">
        <f>F45*0.25</f>
        <v>763.35</v>
      </c>
      <c r="G46" s="77"/>
    </row>
    <row r="47" spans="2:11" s="19" customFormat="1" x14ac:dyDescent="0.25">
      <c r="B47" s="45" t="s">
        <v>109</v>
      </c>
      <c r="C47" s="18" t="s">
        <v>110</v>
      </c>
      <c r="D47" s="82" t="s">
        <v>39</v>
      </c>
      <c r="E47" s="92">
        <v>170.82</v>
      </c>
      <c r="F47" s="91">
        <v>231.05</v>
      </c>
      <c r="G47" s="77"/>
    </row>
    <row r="48" spans="2:11" s="19" customFormat="1" ht="60" x14ac:dyDescent="0.25">
      <c r="B48" s="45" t="s">
        <v>111</v>
      </c>
      <c r="C48" s="18" t="s">
        <v>112</v>
      </c>
      <c r="D48" s="82"/>
      <c r="E48" s="92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92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92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82"/>
      <c r="E51" s="92"/>
      <c r="F51" s="36"/>
      <c r="G51" s="77"/>
    </row>
    <row r="52" spans="2:7" s="27" customFormat="1" ht="42.75" x14ac:dyDescent="0.25">
      <c r="B52" s="57" t="s">
        <v>119</v>
      </c>
      <c r="C52" s="58" t="s">
        <v>120</v>
      </c>
      <c r="D52" s="59" t="s">
        <v>39</v>
      </c>
      <c r="E52" s="93">
        <v>-7983.94</v>
      </c>
      <c r="F52" s="93"/>
      <c r="G52" s="76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93">
        <f>E23+E27+E25</f>
        <v>4761.4380000000001</v>
      </c>
      <c r="F53" s="93">
        <f>F23+F27+F25</f>
        <v>4763.91</v>
      </c>
      <c r="G53" s="76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f>13515.8755182594/1.2</f>
        <v>11263.2295985495</v>
      </c>
      <c r="G54" s="76"/>
    </row>
    <row r="55" spans="2:7" s="19" customFormat="1" ht="15.75" x14ac:dyDescent="0.25">
      <c r="B55" s="45" t="s">
        <v>68</v>
      </c>
      <c r="C55" s="62" t="s">
        <v>213</v>
      </c>
      <c r="D55" s="60" t="s">
        <v>214</v>
      </c>
      <c r="E55" s="47"/>
      <c r="F55" s="36">
        <v>6230.2859989999997</v>
      </c>
      <c r="G55" s="77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30" x14ac:dyDescent="0.25">
      <c r="B58" s="65">
        <v>1</v>
      </c>
      <c r="C58" s="66" t="s">
        <v>268</v>
      </c>
      <c r="D58" s="65" t="s">
        <v>129</v>
      </c>
      <c r="E58" s="67"/>
      <c r="F58" s="68">
        <v>6629</v>
      </c>
      <c r="G58" s="83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E62+E61</f>
        <v>74.215000000000003</v>
      </c>
      <c r="F59" s="47">
        <f>F62+F61</f>
        <v>75.944999999999993</v>
      </c>
      <c r="G59" s="77"/>
    </row>
    <row r="60" spans="2:7" s="19" customFormat="1" x14ac:dyDescent="0.25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x14ac:dyDescent="0.25">
      <c r="B61" s="56" t="s">
        <v>132</v>
      </c>
      <c r="C61" s="18" t="s">
        <v>133</v>
      </c>
      <c r="D61" s="56" t="s">
        <v>215</v>
      </c>
      <c r="E61" s="47"/>
      <c r="F61" s="36"/>
      <c r="G61" s="77"/>
    </row>
    <row r="62" spans="2:7" s="19" customFormat="1" x14ac:dyDescent="0.25">
      <c r="B62" s="56" t="s">
        <v>134</v>
      </c>
      <c r="C62" s="18" t="s">
        <v>135</v>
      </c>
      <c r="D62" s="56" t="s">
        <v>215</v>
      </c>
      <c r="E62" s="47">
        <v>74.215000000000003</v>
      </c>
      <c r="F62" s="36">
        <v>75.944999999999993</v>
      </c>
      <c r="G62" s="77"/>
    </row>
    <row r="63" spans="2:7" s="19" customFormat="1" x14ac:dyDescent="0.25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E66+E67+E68</f>
        <v>813.804666</v>
      </c>
      <c r="F64" s="47">
        <f>F66+F67+F68</f>
        <v>811.52666600000009</v>
      </c>
      <c r="G64" s="77"/>
    </row>
    <row r="65" spans="2:7" s="19" customFormat="1" x14ac:dyDescent="0.25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x14ac:dyDescent="0.25">
      <c r="B66" s="56" t="s">
        <v>220</v>
      </c>
      <c r="C66" s="18" t="s">
        <v>133</v>
      </c>
      <c r="D66" s="56" t="s">
        <v>137</v>
      </c>
      <c r="E66" s="47">
        <v>3.24</v>
      </c>
      <c r="F66" s="36">
        <v>3.24</v>
      </c>
      <c r="G66" s="77"/>
    </row>
    <row r="67" spans="2:7" s="19" customFormat="1" x14ac:dyDescent="0.25">
      <c r="B67" s="56" t="s">
        <v>221</v>
      </c>
      <c r="C67" s="18" t="s">
        <v>135</v>
      </c>
      <c r="D67" s="56" t="s">
        <v>137</v>
      </c>
      <c r="E67" s="47">
        <v>206.69856600000008</v>
      </c>
      <c r="F67" s="36">
        <v>207.88046600000007</v>
      </c>
      <c r="G67" s="77"/>
    </row>
    <row r="68" spans="2:7" s="19" customFormat="1" x14ac:dyDescent="0.25">
      <c r="B68" s="56" t="s">
        <v>222</v>
      </c>
      <c r="C68" s="18" t="s">
        <v>136</v>
      </c>
      <c r="D68" s="56" t="s">
        <v>137</v>
      </c>
      <c r="E68" s="47">
        <v>603.86609999999996</v>
      </c>
      <c r="F68" s="36">
        <v>600.40620000000001</v>
      </c>
      <c r="G68" s="77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E71+E72</f>
        <v>1376</v>
      </c>
      <c r="F69" s="47">
        <f>F71+F72</f>
        <v>1468</v>
      </c>
      <c r="G69" s="77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77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1376</v>
      </c>
      <c r="F72" s="36">
        <v>1468</v>
      </c>
      <c r="G72" s="77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E76+E77+E78</f>
        <v>383.25635999999997</v>
      </c>
      <c r="F74" s="47">
        <f>F76+F77+F78</f>
        <v>382.40835999999996</v>
      </c>
      <c r="G74" s="77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>
        <v>2.7</v>
      </c>
      <c r="F76" s="36">
        <v>2.7</v>
      </c>
      <c r="G76" s="77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119.60686</v>
      </c>
      <c r="F77" s="36">
        <v>120.34586000000002</v>
      </c>
      <c r="G77" s="77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260.9495</v>
      </c>
      <c r="F78" s="36">
        <v>259.36249999999995</v>
      </c>
      <c r="G78" s="77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23.461655881941098</v>
      </c>
      <c r="F79" s="36">
        <v>23.555395075567926</v>
      </c>
      <c r="G79" s="77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30" x14ac:dyDescent="0.25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5" x14ac:dyDescent="0.25">
      <c r="B82" s="56">
        <v>8</v>
      </c>
      <c r="C82" s="62" t="s">
        <v>234</v>
      </c>
      <c r="D82" s="56" t="s">
        <v>139</v>
      </c>
      <c r="E82" s="47">
        <v>11.228999999999999</v>
      </c>
      <c r="F82" s="47">
        <v>11.228999999999999</v>
      </c>
      <c r="G82" s="77"/>
    </row>
    <row r="83" spans="2:8" s="19" customFormat="1" x14ac:dyDescent="0.25">
      <c r="B83" s="74"/>
    </row>
    <row r="84" spans="2:8" s="19" customFormat="1" ht="220.5" customHeight="1" x14ac:dyDescent="0.25">
      <c r="B84" s="96" t="s">
        <v>245</v>
      </c>
      <c r="C84" s="97"/>
      <c r="D84" s="97"/>
      <c r="E84" s="97"/>
      <c r="F84" s="97"/>
      <c r="G84" s="97"/>
    </row>
    <row r="85" spans="2:8" x14ac:dyDescent="0.25">
      <c r="C85" s="107"/>
      <c r="D85" s="107"/>
      <c r="E85" s="107"/>
      <c r="F85" s="107"/>
      <c r="G85" s="107"/>
      <c r="H85" s="107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28" t="s">
        <v>22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5.75" x14ac:dyDescent="0.25">
      <c r="A6" s="129" t="s">
        <v>23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5.75" x14ac:dyDescent="0.25">
      <c r="A7" s="128" t="s">
        <v>24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ht="15.75" x14ac:dyDescent="0.25">
      <c r="A8" s="129" t="s">
        <v>25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ht="15.75" x14ac:dyDescent="0.25">
      <c r="A9" s="129" t="s">
        <v>26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30" t="s">
        <v>4</v>
      </c>
      <c r="F12" s="130"/>
      <c r="G12" s="130"/>
      <c r="H12" s="130"/>
      <c r="I12" s="130"/>
      <c r="J12" s="130"/>
    </row>
    <row r="13" spans="1:10" x14ac:dyDescent="0.25">
      <c r="A13" s="6"/>
      <c r="B13" s="8" t="s">
        <v>5</v>
      </c>
      <c r="C13" s="6"/>
      <c r="D13" s="131" t="s">
        <v>28</v>
      </c>
      <c r="E13" s="131"/>
      <c r="F13" s="131"/>
      <c r="G13" s="131"/>
      <c r="H13" s="6"/>
      <c r="I13" s="6"/>
      <c r="J13" s="6"/>
    </row>
    <row r="14" spans="1:10" x14ac:dyDescent="0.25">
      <c r="A14" s="6"/>
      <c r="B14" s="8" t="s">
        <v>6</v>
      </c>
      <c r="C14" s="6"/>
      <c r="D14" s="132" t="s">
        <v>29</v>
      </c>
      <c r="E14" s="132"/>
      <c r="F14" s="132"/>
      <c r="G14" s="132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33" t="s">
        <v>30</v>
      </c>
      <c r="B16" s="134"/>
      <c r="C16" s="134"/>
      <c r="D16" s="134"/>
      <c r="E16" s="134"/>
      <c r="F16" s="134"/>
      <c r="G16" s="120" t="s">
        <v>32</v>
      </c>
      <c r="H16" s="136" t="s">
        <v>33</v>
      </c>
      <c r="I16" s="137"/>
      <c r="J16" s="120" t="s">
        <v>34</v>
      </c>
    </row>
    <row r="17" spans="1:10" x14ac:dyDescent="0.25">
      <c r="A17" s="121"/>
      <c r="B17" s="135"/>
      <c r="C17" s="135"/>
      <c r="D17" s="135"/>
      <c r="E17" s="135"/>
      <c r="F17" s="135"/>
      <c r="G17" s="121"/>
      <c r="H17" s="10" t="s">
        <v>35</v>
      </c>
      <c r="I17" s="10" t="s">
        <v>36</v>
      </c>
      <c r="J17" s="121"/>
    </row>
    <row r="18" spans="1:10" x14ac:dyDescent="0.25">
      <c r="A18" s="115" t="s">
        <v>37</v>
      </c>
      <c r="B18" s="116"/>
      <c r="C18" s="127" t="s">
        <v>38</v>
      </c>
      <c r="D18" s="127"/>
      <c r="E18" s="127"/>
      <c r="F18" s="127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09" t="s">
        <v>40</v>
      </c>
      <c r="B19" s="110"/>
      <c r="C19" s="117" t="s">
        <v>41</v>
      </c>
      <c r="D19" s="117"/>
      <c r="E19" s="117"/>
      <c r="F19" s="117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11"/>
      <c r="B20" s="112"/>
      <c r="C20" s="118"/>
      <c r="D20" s="118"/>
      <c r="E20" s="118"/>
      <c r="F20" s="118"/>
      <c r="G20" s="11" t="s">
        <v>11</v>
      </c>
      <c r="H20" s="12"/>
      <c r="I20" s="12"/>
      <c r="J20" s="9"/>
    </row>
    <row r="21" spans="1:10" x14ac:dyDescent="0.25">
      <c r="A21" s="113"/>
      <c r="B21" s="114"/>
      <c r="C21" s="119"/>
      <c r="D21" s="119"/>
      <c r="E21" s="119"/>
      <c r="F21" s="119"/>
      <c r="G21" s="11" t="s">
        <v>12</v>
      </c>
      <c r="H21" s="12"/>
      <c r="I21" s="12"/>
      <c r="J21" s="9"/>
    </row>
    <row r="22" spans="1:10" x14ac:dyDescent="0.25">
      <c r="A22" s="115" t="s">
        <v>42</v>
      </c>
      <c r="B22" s="116"/>
      <c r="C22" s="127" t="s">
        <v>43</v>
      </c>
      <c r="D22" s="127"/>
      <c r="E22" s="127"/>
      <c r="F22" s="127"/>
      <c r="G22" s="11" t="s">
        <v>39</v>
      </c>
      <c r="H22" s="12"/>
      <c r="I22" s="12">
        <v>0</v>
      </c>
      <c r="J22" s="9"/>
    </row>
    <row r="23" spans="1:10" x14ac:dyDescent="0.25">
      <c r="A23" s="109" t="s">
        <v>44</v>
      </c>
      <c r="B23" s="110"/>
      <c r="C23" s="117" t="s">
        <v>45</v>
      </c>
      <c r="D23" s="117"/>
      <c r="E23" s="117"/>
      <c r="F23" s="117"/>
      <c r="G23" s="11" t="s">
        <v>39</v>
      </c>
      <c r="H23" s="12"/>
      <c r="I23" s="12"/>
      <c r="J23" s="9"/>
    </row>
    <row r="24" spans="1:10" x14ac:dyDescent="0.25">
      <c r="A24" s="111"/>
      <c r="B24" s="112"/>
      <c r="C24" s="118"/>
      <c r="D24" s="118"/>
      <c r="E24" s="118"/>
      <c r="F24" s="118"/>
      <c r="G24" s="11" t="s">
        <v>11</v>
      </c>
      <c r="H24" s="12"/>
      <c r="I24" s="12"/>
      <c r="J24" s="9"/>
    </row>
    <row r="25" spans="1:10" x14ac:dyDescent="0.25">
      <c r="A25" s="113"/>
      <c r="B25" s="114"/>
      <c r="C25" s="119"/>
      <c r="D25" s="119"/>
      <c r="E25" s="119"/>
      <c r="F25" s="119"/>
      <c r="G25" s="11" t="s">
        <v>12</v>
      </c>
      <c r="H25" s="12"/>
      <c r="I25" s="12"/>
      <c r="J25" s="9"/>
    </row>
    <row r="26" spans="1:10" x14ac:dyDescent="0.25">
      <c r="A26" s="109" t="s">
        <v>46</v>
      </c>
      <c r="B26" s="110"/>
      <c r="C26" s="117" t="s">
        <v>47</v>
      </c>
      <c r="D26" s="117"/>
      <c r="E26" s="117"/>
      <c r="F26" s="117"/>
      <c r="G26" s="11" t="s">
        <v>39</v>
      </c>
      <c r="H26" s="12">
        <v>1725</v>
      </c>
      <c r="I26" s="12">
        <v>28567.539000000001</v>
      </c>
      <c r="J26" s="122" t="s">
        <v>48</v>
      </c>
    </row>
    <row r="27" spans="1:10" x14ac:dyDescent="0.25">
      <c r="A27" s="111"/>
      <c r="B27" s="112"/>
      <c r="C27" s="118"/>
      <c r="D27" s="118"/>
      <c r="E27" s="118"/>
      <c r="F27" s="118"/>
      <c r="G27" s="11" t="s">
        <v>11</v>
      </c>
      <c r="H27" s="12"/>
      <c r="I27" s="12"/>
      <c r="J27" s="123"/>
    </row>
    <row r="28" spans="1:10" x14ac:dyDescent="0.25">
      <c r="A28" s="113"/>
      <c r="B28" s="114"/>
      <c r="C28" s="119"/>
      <c r="D28" s="119"/>
      <c r="E28" s="119"/>
      <c r="F28" s="119"/>
      <c r="G28" s="11" t="s">
        <v>12</v>
      </c>
      <c r="H28" s="12"/>
      <c r="I28" s="12"/>
      <c r="J28" s="124"/>
    </row>
    <row r="29" spans="1:10" x14ac:dyDescent="0.25">
      <c r="A29" s="109" t="s">
        <v>49</v>
      </c>
      <c r="B29" s="110"/>
      <c r="C29" s="117" t="s">
        <v>50</v>
      </c>
      <c r="D29" s="117"/>
      <c r="E29" s="117"/>
      <c r="F29" s="117"/>
      <c r="G29" s="11" t="s">
        <v>39</v>
      </c>
      <c r="H29" s="12"/>
      <c r="I29" s="12"/>
      <c r="J29" s="9"/>
    </row>
    <row r="30" spans="1:10" x14ac:dyDescent="0.25">
      <c r="A30" s="111"/>
      <c r="B30" s="112"/>
      <c r="C30" s="118"/>
      <c r="D30" s="118"/>
      <c r="E30" s="118"/>
      <c r="F30" s="118"/>
      <c r="G30" s="11" t="s">
        <v>11</v>
      </c>
      <c r="H30" s="12"/>
      <c r="I30" s="12"/>
      <c r="J30" s="9"/>
    </row>
    <row r="31" spans="1:10" x14ac:dyDescent="0.25">
      <c r="A31" s="113"/>
      <c r="B31" s="114"/>
      <c r="C31" s="119"/>
      <c r="D31" s="119"/>
      <c r="E31" s="119"/>
      <c r="F31" s="119"/>
      <c r="G31" s="11" t="s">
        <v>12</v>
      </c>
      <c r="H31" s="12"/>
      <c r="I31" s="12"/>
      <c r="J31" s="9"/>
    </row>
    <row r="32" spans="1:10" x14ac:dyDescent="0.25">
      <c r="A32" s="109" t="s">
        <v>51</v>
      </c>
      <c r="B32" s="110"/>
      <c r="C32" s="117" t="s">
        <v>52</v>
      </c>
      <c r="D32" s="117"/>
      <c r="E32" s="117"/>
      <c r="F32" s="117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11"/>
      <c r="B33" s="112"/>
      <c r="C33" s="118"/>
      <c r="D33" s="118"/>
      <c r="E33" s="118"/>
      <c r="F33" s="118"/>
      <c r="G33" s="11" t="s">
        <v>11</v>
      </c>
      <c r="H33" s="12"/>
      <c r="I33" s="12"/>
      <c r="J33" s="9"/>
    </row>
    <row r="34" spans="1:10" x14ac:dyDescent="0.25">
      <c r="A34" s="113"/>
      <c r="B34" s="114"/>
      <c r="C34" s="119"/>
      <c r="D34" s="119"/>
      <c r="E34" s="119"/>
      <c r="F34" s="119"/>
      <c r="G34" s="11" t="s">
        <v>12</v>
      </c>
      <c r="H34" s="12"/>
      <c r="I34" s="12"/>
      <c r="J34" s="9"/>
    </row>
    <row r="35" spans="1:10" x14ac:dyDescent="0.25">
      <c r="A35" s="109" t="s">
        <v>53</v>
      </c>
      <c r="B35" s="110"/>
      <c r="C35" s="117" t="s">
        <v>54</v>
      </c>
      <c r="D35" s="117"/>
      <c r="E35" s="117"/>
      <c r="F35" s="117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11"/>
      <c r="B36" s="112"/>
      <c r="C36" s="118"/>
      <c r="D36" s="118"/>
      <c r="E36" s="118"/>
      <c r="F36" s="118"/>
      <c r="G36" s="11" t="s">
        <v>11</v>
      </c>
      <c r="H36" s="12"/>
      <c r="I36" s="12"/>
      <c r="J36" s="9"/>
    </row>
    <row r="37" spans="1:10" x14ac:dyDescent="0.25">
      <c r="A37" s="113"/>
      <c r="B37" s="114"/>
      <c r="C37" s="119"/>
      <c r="D37" s="119"/>
      <c r="E37" s="119"/>
      <c r="F37" s="119"/>
      <c r="G37" s="11" t="s">
        <v>12</v>
      </c>
      <c r="H37" s="12"/>
      <c r="I37" s="12"/>
      <c r="J37" s="9"/>
    </row>
    <row r="38" spans="1:10" x14ac:dyDescent="0.25">
      <c r="A38" s="115" t="s">
        <v>55</v>
      </c>
      <c r="B38" s="116"/>
      <c r="C38" s="127" t="s">
        <v>56</v>
      </c>
      <c r="D38" s="127"/>
      <c r="E38" s="127"/>
      <c r="F38" s="127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25" t="s">
        <v>57</v>
      </c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2020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2021-03-31T06:28:11Z</dcterms:modified>
</cp:coreProperties>
</file>