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BAEBBBF6-3E08-452E-86E3-B6EF37D22164}" xr6:coauthVersionLast="45" xr6:coauthVersionMax="45" xr10:uidLastSave="{00000000-0000-0000-0000-000000000000}"/>
  <bookViews>
    <workbookView xWindow="-120" yWindow="-120" windowWidth="29040" windowHeight="15840" tabRatio="672" firstSheet="7" activeTab="7" xr2:uid="{00000000-000D-0000-FFFF-FFFF00000000}"/>
  </bookViews>
  <sheets>
    <sheet name="январь 2020" sheetId="8" state="hidden" r:id="rId1"/>
    <sheet name="февраль 2020" sheetId="21" state="hidden" r:id="rId2"/>
    <sheet name="март 2020" sheetId="22" state="hidden" r:id="rId3"/>
    <sheet name="апрель 2020" sheetId="23" state="hidden" r:id="rId4"/>
    <sheet name="май 2020" sheetId="24" state="hidden" r:id="rId5"/>
    <sheet name="июнь 2020" sheetId="25" state="hidden" r:id="rId6"/>
    <sheet name="июль 2020" sheetId="26" state="hidden" r:id="rId7"/>
    <sheet name="август 2020" sheetId="27" r:id="rId8"/>
    <sheet name="февраль 2019" sheetId="9" state="hidden" r:id="rId9"/>
    <sheet name="март 2019" sheetId="10" state="hidden" r:id="rId10"/>
    <sheet name="апрель 2019" sheetId="11" state="hidden" r:id="rId11"/>
    <sheet name="май 2019" sheetId="12" state="hidden" r:id="rId12"/>
    <sheet name="июнь 2019" sheetId="13" state="hidden" r:id="rId13"/>
    <sheet name="июль 2019" sheetId="14" state="hidden" r:id="rId14"/>
    <sheet name="август 2019" sheetId="15" state="hidden" r:id="rId15"/>
    <sheet name="сентябрь 2019" sheetId="16" state="hidden" r:id="rId16"/>
    <sheet name="октябрь 2019" sheetId="18" state="hidden" r:id="rId17"/>
    <sheet name="ноябрь 2019" sheetId="19" state="hidden" r:id="rId18"/>
    <sheet name="декабрь 2019" sheetId="20" state="hidden" r:id="rId19"/>
  </sheets>
  <definedNames>
    <definedName name="_xlnm.Print_Area" localSheetId="14">'август 2019'!$A$1:$H$26</definedName>
    <definedName name="_xlnm.Print_Area" localSheetId="7">'август 2020'!$A$1:$H$26</definedName>
    <definedName name="_xlnm.Print_Area" localSheetId="10">'апрель 2019'!$A$1:$H$26</definedName>
    <definedName name="_xlnm.Print_Area" localSheetId="3">'апрель 2020'!$A$1:$H$26</definedName>
    <definedName name="_xlnm.Print_Area" localSheetId="18">'декабрь 2019'!$A$1:$H$26</definedName>
    <definedName name="_xlnm.Print_Area" localSheetId="13">'июль 2019'!$A$1:$H$26</definedName>
    <definedName name="_xlnm.Print_Area" localSheetId="6">'июль 2020'!$A$1:$H$26</definedName>
    <definedName name="_xlnm.Print_Area" localSheetId="12">'июнь 2019'!$A$1:$H$26</definedName>
    <definedName name="_xlnm.Print_Area" localSheetId="5">'июнь 2020'!$A$1:$H$26</definedName>
    <definedName name="_xlnm.Print_Area" localSheetId="11">'май 2019'!$A$1:$H$26</definedName>
    <definedName name="_xlnm.Print_Area" localSheetId="4">'май 2020'!$A$1:$H$26</definedName>
    <definedName name="_xlnm.Print_Area" localSheetId="9">'март 2019'!$A$1:$H$26</definedName>
    <definedName name="_xlnm.Print_Area" localSheetId="2">'март 2020'!$A$1:$H$26</definedName>
    <definedName name="_xlnm.Print_Area" localSheetId="17">'ноябрь 2019'!$A$1:$H$26</definedName>
    <definedName name="_xlnm.Print_Area" localSheetId="16">'октябрь 2019'!$A$1:$H$26</definedName>
    <definedName name="_xlnm.Print_Area" localSheetId="15">'сентябрь 2019'!$A$1:$H$26</definedName>
    <definedName name="_xlnm.Print_Area" localSheetId="8">'февраль 2019'!$A$1:$H$26</definedName>
    <definedName name="_xlnm.Print_Area" localSheetId="1">'февраль 2020'!$A$1:$H$26</definedName>
    <definedName name="_xlnm.Print_Area" localSheetId="0">'январь 2020'!$A$1:$H$26</definedName>
  </definedNames>
  <calcPr calcId="191029"/>
</workbook>
</file>

<file path=xl/calcChain.xml><?xml version="1.0" encoding="utf-8"?>
<calcChain xmlns="http://schemas.openxmlformats.org/spreadsheetml/2006/main">
  <c r="F11" i="27" l="1"/>
  <c r="C11" i="27"/>
  <c r="F8" i="27"/>
  <c r="C8" i="27"/>
  <c r="F7" i="27"/>
  <c r="C7" i="27"/>
  <c r="G11" i="27"/>
  <c r="D11" i="27"/>
  <c r="F11" i="26" l="1"/>
  <c r="C11" i="26"/>
  <c r="F8" i="26" l="1"/>
  <c r="C8" i="26"/>
  <c r="F7" i="26"/>
  <c r="C7" i="26"/>
  <c r="G11" i="26"/>
  <c r="D11" i="26"/>
  <c r="F8" i="25" l="1"/>
  <c r="C8" i="25"/>
  <c r="F7" i="25"/>
  <c r="C7" i="25"/>
  <c r="G11" i="25"/>
  <c r="F11" i="25"/>
  <c r="D11" i="25"/>
  <c r="C11" i="25"/>
  <c r="F8" i="24" l="1"/>
  <c r="C8" i="24"/>
  <c r="F7" i="24"/>
  <c r="C7" i="24"/>
  <c r="F11" i="24"/>
  <c r="C11" i="24"/>
  <c r="F8" i="23" l="1"/>
  <c r="C8" i="23"/>
  <c r="F7" i="23"/>
  <c r="C7" i="23"/>
  <c r="F11" i="23"/>
  <c r="C11" i="23"/>
  <c r="F8" i="22" l="1"/>
  <c r="F11" i="22"/>
  <c r="F7" i="22"/>
  <c r="C11" i="22"/>
  <c r="C8" i="22"/>
  <c r="C7" i="22"/>
  <c r="F8" i="21" l="1"/>
  <c r="C8" i="21"/>
  <c r="F7" i="21"/>
  <c r="C7" i="21"/>
  <c r="F11" i="21"/>
  <c r="C11" i="21"/>
  <c r="G11" i="19" l="1"/>
  <c r="G11" i="20" s="1"/>
  <c r="D11" i="19"/>
  <c r="D11" i="20" s="1"/>
  <c r="F7" i="9" l="1"/>
  <c r="F7" i="10" s="1"/>
  <c r="F7" i="11" s="1"/>
  <c r="F7" i="12" s="1"/>
  <c r="F7" i="13" s="1"/>
  <c r="F7" i="14" s="1"/>
  <c r="F7" i="15" s="1"/>
  <c r="F7" i="16" s="1"/>
  <c r="F7" i="18" s="1"/>
  <c r="F7" i="19" s="1"/>
  <c r="F7" i="20" s="1"/>
  <c r="C7" i="9"/>
  <c r="C7" i="10" s="1"/>
  <c r="C7" i="11" s="1"/>
  <c r="C7" i="12" s="1"/>
  <c r="C7" i="13" s="1"/>
  <c r="C7" i="14" s="1"/>
  <c r="C7" i="15" s="1"/>
  <c r="C7" i="16" s="1"/>
  <c r="C7" i="18" s="1"/>
  <c r="C7" i="19" s="1"/>
  <c r="C7" i="20" s="1"/>
  <c r="F11" i="9"/>
  <c r="F11" i="10" s="1"/>
  <c r="F11" i="11" s="1"/>
  <c r="F11" i="12" s="1"/>
  <c r="F11" i="13" s="1"/>
  <c r="F11" i="14" s="1"/>
  <c r="F11" i="15" s="1"/>
  <c r="F11" i="16" s="1"/>
  <c r="F11" i="18" s="1"/>
  <c r="F11" i="19" s="1"/>
  <c r="F11" i="20" s="1"/>
  <c r="F8" i="9"/>
  <c r="F8" i="10" s="1"/>
  <c r="F8" i="11" s="1"/>
  <c r="F8" i="12" s="1"/>
  <c r="F8" i="13" s="1"/>
  <c r="F8" i="14" s="1"/>
  <c r="F8" i="15" s="1"/>
  <c r="F8" i="16" s="1"/>
  <c r="F8" i="18" s="1"/>
  <c r="F8" i="19" s="1"/>
  <c r="F8" i="20" s="1"/>
  <c r="C11" i="9"/>
  <c r="C11" i="10" s="1"/>
  <c r="C11" i="11" s="1"/>
  <c r="C11" i="12" s="1"/>
  <c r="C11" i="13" s="1"/>
  <c r="C11" i="14" s="1"/>
  <c r="C11" i="15" s="1"/>
  <c r="C11" i="16" s="1"/>
  <c r="C11" i="18" s="1"/>
  <c r="C11" i="19" s="1"/>
  <c r="C11" i="20" s="1"/>
  <c r="C8" i="9"/>
  <c r="C8" i="10" s="1"/>
  <c r="C8" i="11" s="1"/>
  <c r="C8" i="12" s="1"/>
  <c r="C8" i="13" s="1"/>
  <c r="C8" i="14" s="1"/>
  <c r="C8" i="15" s="1"/>
  <c r="C8" i="16" s="1"/>
  <c r="C8" i="18" s="1"/>
  <c r="C8" i="19" s="1"/>
  <c r="C8" i="20" s="1"/>
</calcChain>
</file>

<file path=xl/sharedStrings.xml><?xml version="1.0" encoding="utf-8"?>
<sst xmlns="http://schemas.openxmlformats.org/spreadsheetml/2006/main" count="570" uniqueCount="41">
  <si>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</si>
  <si>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</si>
  <si>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</si>
  <si>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</si>
  <si>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</si>
  <si>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</si>
  <si>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</si>
  <si>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</si>
  <si>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</si>
  <si>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</si>
  <si>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</si>
  <si>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</si>
  <si>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</si>
  <si>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</si>
  <si>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</si>
  <si>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</si>
  <si>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</si>
  <si>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</si>
  <si>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</si>
  <si>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</si>
  <si>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январь-февраль 2019 года</t>
  </si>
  <si>
    <t>ИНФОРМАЦИЯ
о поданных заявках на технологическое присоединение ООО ЭСК "Энергия"
за январь-март 2019 года</t>
  </si>
  <si>
    <t>ИНФОРМАЦИЯ
о поданных заявках на технологическое присоединение ООО ЭСК "Энергия"
за январь-апрель 2019 года</t>
  </si>
  <si>
    <t>ИНФОРМАЦИЯ
о поданных заявках на технологическое присоединение ООО ЭСК "Энергия"
за январь-май 2019 года</t>
  </si>
  <si>
    <t>И.о. директора ООО ЭСК "Энергия"                                                                                                             А.А. Смертин</t>
  </si>
  <si>
    <t>ИНФОРМАЦИЯ
о поданных заявках на технологическое присоединение ООО ЭСК "Энергия"
за январь-июнь 2019 года</t>
  </si>
  <si>
    <t>ИНФОРМАЦИЯ
о поданных заявках на технологическое присоединение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</si>
  <si>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</si>
  <si>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январь-август 2019 года</t>
  </si>
  <si>
    <t>ИНФОРМАЦИЯ
о поданных заявках на технологическое присоединение ООО ЭСК "Энергия"
за январь-сентябрь 2019 года</t>
  </si>
  <si>
    <t>ИНФОРМАЦИЯ
о поданных заявках на технологическое присоединение ООО ЭСК "Энергия"
за январь-октябрь 2019 года</t>
  </si>
  <si>
    <t>ИНФОРМАЦИЯ
о поданных заявках на технологическое присоединение ООО ЭСК "Энергия"
за январь-ноябрь 2019 года</t>
  </si>
  <si>
    <t>ИНФОРМАЦИЯ
о поданных заявках на технологическое присоединение ООО ЭСК "Энергия"
за январь-декабрь 2019 года</t>
  </si>
  <si>
    <t>ИНФОРМАЦИЯ
о поданных заявках на технологическое присоединение ООО ЭСК "Энергия"
за январь 2020 года</t>
  </si>
  <si>
    <t>ИНФОРМАЦИЯ
о поданных заявках на технологическое присоединение ООО ЭСК "Энергия"
за февраль 2020 года</t>
  </si>
  <si>
    <t>ИНФОРМАЦИЯ
о поданных заявках на технологическое присоединение ООО ЭСК "Энергия"
за март 2020 года</t>
  </si>
  <si>
    <t>ИНФОРМАЦИЯ
о поданных заявках на технологическое присоединение ООО ЭСК "Энергия"
за апрель 2020 года</t>
  </si>
  <si>
    <t>ИНФОРМАЦИЯ
о поданных заявках на технологическое присоединение ООО ЭСК "Энергия"
за май 2020 года</t>
  </si>
  <si>
    <t>ИНФОРМАЦИЯ
о поданных заявках на технологическое присоединение ООО ЭСК "Энергия"
за июнь 2020 года</t>
  </si>
  <si>
    <t>ИНФОРМАЦИЯ
о поданных заявках на технологическое присоединение ООО ЭСК "Энергия"
за июль 2020 года</t>
  </si>
  <si>
    <t>ИНФОРМАЦИЯ
о поданных заявках на технологическое присоединение ООО ЭСК "Энергия"
за август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</si>
</sst>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view="pageBreakPreview" topLeftCell="A4" zoomScaleNormal="100" zoomScaleSheetLayoutView="100" workbookViewId="0">
      <selection activeCell="A23" sqref="A23:H2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29</v>
      </c>
      <c r="D7" s="2"/>
      <c r="E7" s="2"/>
      <c r="F7" s="5">
        <v>363</v>
      </c>
      <c r="G7" s="5"/>
      <c r="H7" s="2"/>
    </row>
    <row r="8" spans="1:13" x14ac:dyDescent="0.25">
      <c r="A8" s="1">
        <v>2</v>
      </c>
      <c r="B8" s="2" t="s">
        <v>8</v>
      </c>
      <c r="C8" s="5">
        <v>9</v>
      </c>
      <c r="D8" s="5"/>
      <c r="E8" s="5"/>
      <c r="F8" s="5">
        <v>270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>
        <v>1</v>
      </c>
      <c r="D11" s="2"/>
      <c r="E11" s="2"/>
      <c r="F11" s="2">
        <v>525</v>
      </c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 xr:uid="{00000000-0004-0000-0000-000000000000}"/>
    <hyperlink ref="B10" r:id="rId2" display="consultantplus://offline/ref=2B68D365C87DD12C3005D9B461515A31DC59046575EDA8B88471CB77745D0FE2FE0F07D2C424YAQFF" xr:uid="{00000000-0004-0000-00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26"/>
  <sheetViews>
    <sheetView view="pageBreakPreview" topLeftCell="A19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21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9" t="s">
        <v>0</v>
      </c>
      <c r="D4" s="9" t="s">
        <v>1</v>
      </c>
      <c r="E4" s="9" t="s">
        <v>4</v>
      </c>
      <c r="F4" s="9" t="s">
        <v>0</v>
      </c>
      <c r="G4" s="9" t="s">
        <v>1</v>
      </c>
      <c r="H4" s="9" t="s">
        <v>4</v>
      </c>
    </row>
    <row r="5" spans="1:13" x14ac:dyDescent="0.25">
      <c r="A5" s="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2019'!C7+14</f>
        <v>47</v>
      </c>
      <c r="D7" s="5"/>
      <c r="E7" s="5"/>
      <c r="F7" s="10">
        <f>'февраль 2019'!F7+207</f>
        <v>965</v>
      </c>
      <c r="G7" s="5"/>
      <c r="H7" s="5"/>
    </row>
    <row r="8" spans="1:13" x14ac:dyDescent="0.25">
      <c r="A8" s="9">
        <v>2</v>
      </c>
      <c r="B8" s="5" t="s">
        <v>8</v>
      </c>
      <c r="C8" s="5">
        <f>'февраль 2019'!C8+2</f>
        <v>11</v>
      </c>
      <c r="D8" s="5"/>
      <c r="E8" s="5"/>
      <c r="F8" s="10">
        <f>'февраль 2019'!F8+115</f>
        <v>385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9">
        <v>3</v>
      </c>
      <c r="B11" s="5" t="s">
        <v>10</v>
      </c>
      <c r="C11" s="5">
        <f>'февраль 2019'!C11+1</f>
        <v>2</v>
      </c>
      <c r="D11" s="5"/>
      <c r="E11" s="5"/>
      <c r="F11" s="10">
        <f>'февраль 2019'!F11+250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200-000000000000}"/>
    <hyperlink ref="B10" r:id="rId2" display="consultantplus://offline/ref=2B68D365C87DD12C3005D9B461515A31DC59046575EDA8B88471CB77745D0FE2FE0F07D2C424YAQFF" xr:uid="{00000000-0004-0000-02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26"/>
  <sheetViews>
    <sheetView view="pageBreakPreview" topLeftCell="A21" zoomScaleNormal="100" zoomScaleSheetLayoutView="100" workbookViewId="0">
      <selection activeCell="B31" sqref="B3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22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1" t="s">
        <v>0</v>
      </c>
      <c r="D4" s="11" t="s">
        <v>1</v>
      </c>
      <c r="E4" s="11" t="s">
        <v>4</v>
      </c>
      <c r="F4" s="11" t="s">
        <v>0</v>
      </c>
      <c r="G4" s="11" t="s">
        <v>1</v>
      </c>
      <c r="H4" s="11" t="s">
        <v>4</v>
      </c>
    </row>
    <row r="5" spans="1:13" x14ac:dyDescent="0.25">
      <c r="A5" s="1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2019'!C7+30</f>
        <v>77</v>
      </c>
      <c r="D7" s="5"/>
      <c r="E7" s="5"/>
      <c r="F7" s="10">
        <f>'март 2019'!F7+428</f>
        <v>1393</v>
      </c>
      <c r="G7" s="5"/>
      <c r="H7" s="5"/>
    </row>
    <row r="8" spans="1:13" x14ac:dyDescent="0.25">
      <c r="A8" s="11">
        <v>2</v>
      </c>
      <c r="B8" s="5" t="s">
        <v>8</v>
      </c>
      <c r="C8" s="5">
        <f>'март 2019'!C8+6</f>
        <v>17</v>
      </c>
      <c r="D8" s="5"/>
      <c r="E8" s="5"/>
      <c r="F8" s="10">
        <f>'март 2019'!F8+185</f>
        <v>570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1">
        <v>3</v>
      </c>
      <c r="B11" s="5" t="s">
        <v>10</v>
      </c>
      <c r="C11" s="5">
        <f>'март 2019'!C11</f>
        <v>2</v>
      </c>
      <c r="D11" s="5"/>
      <c r="E11" s="5"/>
      <c r="F11" s="10">
        <f>'март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300-000000000000}"/>
    <hyperlink ref="B10" r:id="rId2" display="consultantplus://offline/ref=2B68D365C87DD12C3005D9B461515A31DC59046575EDA8B88471CB77745D0FE2FE0F07D2C424YAQFF" xr:uid="{00000000-0004-0000-03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23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2" t="s">
        <v>0</v>
      </c>
      <c r="D4" s="12" t="s">
        <v>1</v>
      </c>
      <c r="E4" s="12" t="s">
        <v>4</v>
      </c>
      <c r="F4" s="12" t="s">
        <v>0</v>
      </c>
      <c r="G4" s="12" t="s">
        <v>1</v>
      </c>
      <c r="H4" s="12" t="s">
        <v>4</v>
      </c>
    </row>
    <row r="5" spans="1:13" x14ac:dyDescent="0.25">
      <c r="A5" s="1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2019'!C7+8</f>
        <v>85</v>
      </c>
      <c r="D7" s="5"/>
      <c r="E7" s="5"/>
      <c r="F7" s="10">
        <f>'апрель 2019'!F7+120</f>
        <v>1513</v>
      </c>
      <c r="G7" s="5"/>
      <c r="H7" s="5"/>
    </row>
    <row r="8" spans="1:13" x14ac:dyDescent="0.25">
      <c r="A8" s="12">
        <v>2</v>
      </c>
      <c r="B8" s="5" t="s">
        <v>8</v>
      </c>
      <c r="C8" s="5">
        <f>'апрель 2019'!C8+1</f>
        <v>18</v>
      </c>
      <c r="D8" s="5"/>
      <c r="E8" s="5"/>
      <c r="F8" s="10">
        <f>'апрель 2019'!F8+150</f>
        <v>720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2">
        <v>3</v>
      </c>
      <c r="B11" s="5" t="s">
        <v>10</v>
      </c>
      <c r="C11" s="5">
        <f>'апрель 2019'!C11</f>
        <v>2</v>
      </c>
      <c r="D11" s="5"/>
      <c r="E11" s="5"/>
      <c r="F11" s="10">
        <f>'апрель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24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400-000000000000}"/>
    <hyperlink ref="B10" r:id="rId2" display="consultantplus://offline/ref=2B68D365C87DD12C3005D9B461515A31DC59046575EDA8B88471CB77745D0FE2FE0F07D2C424YAQFF" xr:uid="{00000000-0004-0000-04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26"/>
  <sheetViews>
    <sheetView view="pageBreakPreview" topLeftCell="A13" zoomScaleNormal="100" zoomScaleSheetLayoutView="100" workbookViewId="0">
      <selection activeCell="A26" sqref="A26:H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25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2019'!C7+7</f>
        <v>92</v>
      </c>
      <c r="D7" s="5"/>
      <c r="E7" s="5"/>
      <c r="F7" s="10">
        <f>'май 2019'!F7+99</f>
        <v>1612</v>
      </c>
      <c r="G7" s="5"/>
      <c r="H7" s="5"/>
    </row>
    <row r="8" spans="1:13" x14ac:dyDescent="0.25">
      <c r="A8" s="13">
        <v>2</v>
      </c>
      <c r="B8" s="5" t="s">
        <v>8</v>
      </c>
      <c r="C8" s="5">
        <f>'май 2019'!C8+3</f>
        <v>21</v>
      </c>
      <c r="D8" s="5"/>
      <c r="E8" s="5"/>
      <c r="F8" s="10">
        <f>'май 2019'!F8+175</f>
        <v>895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'май 2019'!C11</f>
        <v>2</v>
      </c>
      <c r="D11" s="5"/>
      <c r="E11" s="5"/>
      <c r="F11" s="10">
        <f>'май 2019'!F11</f>
        <v>775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500-000000000000}"/>
    <hyperlink ref="B10" r:id="rId2" display="consultantplus://offline/ref=2B68D365C87DD12C3005D9B461515A31DC59046575EDA8B88471CB77745D0FE2FE0F07D2C424YAQFF" xr:uid="{00000000-0004-0000-05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26"/>
  <sheetViews>
    <sheetView view="pageBreakPreview" topLeftCell="A4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2019'!C7+85</f>
        <v>177</v>
      </c>
      <c r="D7" s="5"/>
      <c r="E7" s="5"/>
      <c r="F7" s="10">
        <f>'июнь 2019'!F7+1260</f>
        <v>2872</v>
      </c>
      <c r="G7" s="5"/>
      <c r="H7" s="5"/>
    </row>
    <row r="8" spans="1:13" x14ac:dyDescent="0.25">
      <c r="A8" s="13">
        <v>2</v>
      </c>
      <c r="B8" s="5" t="s">
        <v>8</v>
      </c>
      <c r="C8" s="5">
        <f>'июнь 2019'!C8+4</f>
        <v>25</v>
      </c>
      <c r="D8" s="5"/>
      <c r="E8" s="5"/>
      <c r="F8" s="10">
        <f>'июнь 2019'!F8+210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3">
        <v>3</v>
      </c>
      <c r="B11" s="5" t="s">
        <v>10</v>
      </c>
      <c r="C11" s="5">
        <f>'июнь 2019'!C11+1</f>
        <v>3</v>
      </c>
      <c r="D11" s="5"/>
      <c r="E11" s="5"/>
      <c r="F11" s="10">
        <f>'июнь 2019'!F11+600</f>
        <v>1375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600-000000000000}"/>
    <hyperlink ref="B10" r:id="rId2" display="consultantplus://offline/ref=2B68D365C87DD12C3005D9B461515A31DC59046575EDA8B88471CB77745D0FE2FE0F07D2C424YAQFF" xr:uid="{00000000-0004-0000-06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4" t="s">
        <v>0</v>
      </c>
      <c r="D4" s="14" t="s">
        <v>1</v>
      </c>
      <c r="E4" s="14" t="s">
        <v>4</v>
      </c>
      <c r="F4" s="14" t="s">
        <v>0</v>
      </c>
      <c r="G4" s="14" t="s">
        <v>1</v>
      </c>
      <c r="H4" s="14" t="s">
        <v>4</v>
      </c>
    </row>
    <row r="5" spans="1:13" x14ac:dyDescent="0.25">
      <c r="A5" s="1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2019'!C7+16</f>
        <v>193</v>
      </c>
      <c r="D7" s="5"/>
      <c r="E7" s="5"/>
      <c r="F7" s="10">
        <f>'июль 2019'!F7+230</f>
        <v>3102</v>
      </c>
      <c r="G7" s="5"/>
      <c r="H7" s="5"/>
    </row>
    <row r="8" spans="1:13" x14ac:dyDescent="0.25">
      <c r="A8" s="14">
        <v>2</v>
      </c>
      <c r="B8" s="5" t="s">
        <v>8</v>
      </c>
      <c r="C8" s="5">
        <f>'июль 2019'!C8</f>
        <v>25</v>
      </c>
      <c r="D8" s="5"/>
      <c r="E8" s="5"/>
      <c r="F8" s="10">
        <f>'июль 2019'!F8</f>
        <v>1105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4">
        <v>3</v>
      </c>
      <c r="B11" s="5" t="s">
        <v>10</v>
      </c>
      <c r="C11" s="5">
        <f>'июль 2019'!C11+1</f>
        <v>4</v>
      </c>
      <c r="D11" s="5"/>
      <c r="E11" s="5"/>
      <c r="F11" s="10">
        <f>'июль 2019'!F11+325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700-000000000000}"/>
    <hyperlink ref="B10" r:id="rId2" display="consultantplus://offline/ref=2B68D365C87DD12C3005D9B461515A31DC59046575EDA8B88471CB77745D0FE2FE0F07D2C424YAQFF" xr:uid="{00000000-0004-0000-07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26"/>
  <sheetViews>
    <sheetView view="pageBreakPreview" topLeftCell="A4" zoomScaleNormal="100" zoomScaleSheetLayoutView="100" workbookViewId="0">
      <selection activeCell="F7" sqref="F7:F13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'август 2019'!C7+20</f>
        <v>213</v>
      </c>
      <c r="D7" s="5"/>
      <c r="E7" s="5"/>
      <c r="F7" s="10">
        <f>'август 2019'!F7+290</f>
        <v>3392</v>
      </c>
      <c r="G7" s="5"/>
      <c r="H7" s="5"/>
    </row>
    <row r="8" spans="1:13" x14ac:dyDescent="0.25">
      <c r="A8" s="15">
        <v>2</v>
      </c>
      <c r="B8" s="5" t="s">
        <v>8</v>
      </c>
      <c r="C8" s="5">
        <f>'август 2019'!C8+2</f>
        <v>27</v>
      </c>
      <c r="D8" s="5"/>
      <c r="E8" s="5"/>
      <c r="F8" s="10">
        <f>'август 2019'!F8+45</f>
        <v>1150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5">
        <v>3</v>
      </c>
      <c r="B11" s="5" t="s">
        <v>10</v>
      </c>
      <c r="C11" s="5">
        <f>'август 2019'!C11</f>
        <v>4</v>
      </c>
      <c r="D11" s="5"/>
      <c r="E11" s="5"/>
      <c r="F11" s="10">
        <f>'август 2019'!F11</f>
        <v>1700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800-000000000000}"/>
    <hyperlink ref="B10" r:id="rId2" display="consultantplus://offline/ref=2B68D365C87DD12C3005D9B461515A31DC59046575EDA8B88471CB77745D0FE2FE0F07D2C424YAQFF" xr:uid="{00000000-0004-0000-08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6" t="s">
        <v>0</v>
      </c>
      <c r="D4" s="16" t="s">
        <v>1</v>
      </c>
      <c r="E4" s="16" t="s">
        <v>4</v>
      </c>
      <c r="F4" s="16" t="s">
        <v>0</v>
      </c>
      <c r="G4" s="16" t="s">
        <v>1</v>
      </c>
      <c r="H4" s="16" t="s">
        <v>4</v>
      </c>
    </row>
    <row r="5" spans="1:13" x14ac:dyDescent="0.25">
      <c r="A5" s="16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'сентябрь 2019'!C7+21</f>
        <v>234</v>
      </c>
      <c r="D7" s="5"/>
      <c r="E7" s="5"/>
      <c r="F7" s="10">
        <f>'сентябрь 2019'!F7+269</f>
        <v>3661</v>
      </c>
      <c r="G7" s="5"/>
      <c r="H7" s="5"/>
    </row>
    <row r="8" spans="1:13" x14ac:dyDescent="0.25">
      <c r="A8" s="16">
        <v>2</v>
      </c>
      <c r="B8" s="5" t="s">
        <v>8</v>
      </c>
      <c r="C8" s="5">
        <f>'сентябрь 2019'!C8+3</f>
        <v>30</v>
      </c>
      <c r="D8" s="5"/>
      <c r="E8" s="5"/>
      <c r="F8" s="10">
        <f>'сентябрь 2019'!F8+105</f>
        <v>1255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6">
        <v>3</v>
      </c>
      <c r="B11" s="5" t="s">
        <v>10</v>
      </c>
      <c r="C11" s="5">
        <f>'сентябрь 2019'!C11</f>
        <v>4</v>
      </c>
      <c r="D11" s="5">
        <v>1</v>
      </c>
      <c r="E11" s="5"/>
      <c r="F11" s="10">
        <f>'сентябрь 2019'!F11</f>
        <v>1700</v>
      </c>
      <c r="G11" s="10"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6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6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6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900-000000000000}"/>
    <hyperlink ref="B10" r:id="rId2" display="consultantplus://offline/ref=2B68D365C87DD12C3005D9B461515A31DC59046575EDA8B88471CB77745D0FE2FE0F07D2C424YAQFF" xr:uid="{00000000-0004-0000-09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26"/>
  <sheetViews>
    <sheetView view="pageBreakPreview" zoomScaleNormal="100" zoomScaleSheetLayoutView="100" workbookViewId="0">
      <selection activeCell="D16" sqref="D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31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'октябрь 2019'!C7+22</f>
        <v>256</v>
      </c>
      <c r="D7" s="5"/>
      <c r="E7" s="5"/>
      <c r="F7" s="10">
        <f>'октябрь 2019'!F7+307</f>
        <v>3968</v>
      </c>
      <c r="G7" s="5"/>
      <c r="H7" s="5"/>
    </row>
    <row r="8" spans="1:13" x14ac:dyDescent="0.25">
      <c r="A8" s="17">
        <v>2</v>
      </c>
      <c r="B8" s="5" t="s">
        <v>8</v>
      </c>
      <c r="C8" s="5">
        <f>'октябрь 2019'!C8+3</f>
        <v>33</v>
      </c>
      <c r="D8" s="5"/>
      <c r="E8" s="5"/>
      <c r="F8" s="10">
        <f>'октябрь 2019'!F8+90</f>
        <v>1345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7">
        <v>3</v>
      </c>
      <c r="B11" s="5" t="s">
        <v>10</v>
      </c>
      <c r="C11" s="5">
        <f>'октябрь 2019'!C11</f>
        <v>4</v>
      </c>
      <c r="D11" s="5">
        <f>'октябрь 2019'!D11</f>
        <v>1</v>
      </c>
      <c r="E11" s="5"/>
      <c r="F11" s="10">
        <f>'октябрь 2019'!F11</f>
        <v>1700</v>
      </c>
      <c r="G11" s="10">
        <f>'октябрь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A00-000000000000}"/>
    <hyperlink ref="B10" r:id="rId2" display="consultantplus://offline/ref=2B68D365C87DD12C3005D9B461515A31DC59046575EDA8B88471CB77745D0FE2FE0F07D2C424YAQFF" xr:uid="{00000000-0004-0000-0A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26"/>
  <sheetViews>
    <sheetView view="pageBreakPreview" zoomScaleNormal="100" zoomScaleSheetLayoutView="100" workbookViewId="0">
      <selection activeCell="C7" sqref="C7:D11"/>
    </sheetView>
  </sheetViews>
  <sheetFormatPr defaultRowHeight="15" x14ac:dyDescent="0.25"/>
  <cols>
    <col min="2" max="2" width="42.5703125" customWidth="1"/>
    <col min="7" max="7" width="9.85546875" bestFit="1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32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8" t="s">
        <v>0</v>
      </c>
      <c r="D4" s="18" t="s">
        <v>1</v>
      </c>
      <c r="E4" s="18" t="s">
        <v>4</v>
      </c>
      <c r="F4" s="18" t="s">
        <v>0</v>
      </c>
      <c r="G4" s="18" t="s">
        <v>1</v>
      </c>
      <c r="H4" s="18" t="s">
        <v>4</v>
      </c>
    </row>
    <row r="5" spans="1:13" x14ac:dyDescent="0.25">
      <c r="A5" s="1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'ноябрь 2019'!C7+59</f>
        <v>315</v>
      </c>
      <c r="D7" s="5"/>
      <c r="E7" s="5"/>
      <c r="F7" s="10">
        <f>'ноябрь 2019'!F7+885</f>
        <v>4853</v>
      </c>
      <c r="G7" s="5"/>
      <c r="H7" s="5"/>
    </row>
    <row r="8" spans="1:13" x14ac:dyDescent="0.25">
      <c r="A8" s="18">
        <v>2</v>
      </c>
      <c r="B8" s="5" t="s">
        <v>8</v>
      </c>
      <c r="C8" s="5">
        <f>'ноябрь 2019'!C8+17</f>
        <v>50</v>
      </c>
      <c r="D8" s="5"/>
      <c r="E8" s="5"/>
      <c r="F8" s="10">
        <f>'ноябрь 2019'!F8+555</f>
        <v>1900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18">
        <v>3</v>
      </c>
      <c r="B11" s="5" t="s">
        <v>10</v>
      </c>
      <c r="C11" s="5">
        <f>'ноябрь 2019'!C11</f>
        <v>4</v>
      </c>
      <c r="D11" s="5">
        <f>'ноябрь 2019'!D11</f>
        <v>1</v>
      </c>
      <c r="E11" s="5"/>
      <c r="F11" s="10">
        <f>'ноябрь 2019'!F11</f>
        <v>1700</v>
      </c>
      <c r="G11" s="10">
        <f>'ноябрь 2019'!G11</f>
        <v>400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27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B00-000000000000}"/>
    <hyperlink ref="B10" r:id="rId2" display="consultantplus://offline/ref=2B68D365C87DD12C3005D9B461515A31DC59046575EDA8B88471CB77745D0FE2FE0F07D2C424YAQFF" xr:uid="{00000000-0004-0000-0B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082C2-C5E1-409E-8D42-9E1A0A8B0FF7}">
  <sheetPr>
    <pageSetUpPr fitToPage="1"/>
  </sheetPr>
  <dimension ref="A1:M26"/>
  <sheetViews>
    <sheetView view="pageBreakPreview" topLeftCell="A4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34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2020'!C7+6</f>
        <v>35</v>
      </c>
      <c r="D7" s="5"/>
      <c r="E7" s="5"/>
      <c r="F7" s="5">
        <f>'январь 2020'!F7+70</f>
        <v>433</v>
      </c>
      <c r="G7" s="5"/>
      <c r="H7" s="5"/>
    </row>
    <row r="8" spans="1:13" x14ac:dyDescent="0.25">
      <c r="A8" s="19">
        <v>2</v>
      </c>
      <c r="B8" s="5" t="s">
        <v>8</v>
      </c>
      <c r="C8" s="5">
        <f>'январь 2020'!C8+6</f>
        <v>15</v>
      </c>
      <c r="D8" s="5"/>
      <c r="E8" s="5"/>
      <c r="F8" s="5">
        <f>'январь 2020'!F8+185</f>
        <v>455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s="5" t="s">
        <v>10</v>
      </c>
      <c r="C11" s="5">
        <f>'январь 2020'!C11</f>
        <v>1</v>
      </c>
      <c r="D11" s="5"/>
      <c r="E11" s="5"/>
      <c r="F11" s="5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F8AAA915-3EF4-46A7-9009-18F7BBD9424A}"/>
    <hyperlink ref="B10" r:id="rId2" display="consultantplus://offline/ref=2B68D365C87DD12C3005D9B461515A31DC59046575EDA8B88471CB77745D0FE2FE0F07D2C424YAQFF" xr:uid="{8C74E617-41D6-4835-B59F-1942266DD95D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413D0-4057-437E-850A-5C7259F78118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35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0" t="s">
        <v>0</v>
      </c>
      <c r="D4" s="20" t="s">
        <v>1</v>
      </c>
      <c r="E4" s="20" t="s">
        <v>4</v>
      </c>
      <c r="F4" s="20" t="s">
        <v>0</v>
      </c>
      <c r="G4" s="20" t="s">
        <v>1</v>
      </c>
      <c r="H4" s="20" t="s">
        <v>4</v>
      </c>
    </row>
    <row r="5" spans="1:13" x14ac:dyDescent="0.25">
      <c r="A5" s="20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'февраль 2020'!C7+19</f>
        <v>54</v>
      </c>
      <c r="D7" s="5"/>
      <c r="E7" s="5"/>
      <c r="F7" s="5">
        <f>'февраль 2020'!F7+277</f>
        <v>710</v>
      </c>
      <c r="G7" s="5"/>
      <c r="H7" s="5"/>
    </row>
    <row r="8" spans="1:13" x14ac:dyDescent="0.25">
      <c r="A8" s="20">
        <v>2</v>
      </c>
      <c r="B8" s="5" t="s">
        <v>8</v>
      </c>
      <c r="C8" s="5">
        <f>'февраль 2020'!C8+4</f>
        <v>19</v>
      </c>
      <c r="D8" s="5"/>
      <c r="E8" s="5"/>
      <c r="F8" s="5">
        <f>'февраль 2020'!F8+160</f>
        <v>615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0">
        <v>3</v>
      </c>
      <c r="B11" s="5" t="s">
        <v>10</v>
      </c>
      <c r="C11" s="5">
        <f>'февраль 2020'!C11+1</f>
        <v>2</v>
      </c>
      <c r="D11" s="5"/>
      <c r="E11" s="5"/>
      <c r="F11" s="5">
        <f>'февраль 2020'!F11+150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0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0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0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3DB0BD74-7C38-4DE9-B1B9-D72644C6E7ED}"/>
    <hyperlink ref="B10" r:id="rId2" display="consultantplus://offline/ref=2B68D365C87DD12C3005D9B461515A31DC59046575EDA8B88471CB77745D0FE2FE0F07D2C424YAQFF" xr:uid="{6D510DEF-68C8-440B-A530-1632A63F9CD9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5FB18F-54B5-43FC-AEE0-F0E5319F019D}">
  <sheetPr>
    <pageSetUpPr fitToPage="1"/>
  </sheetPr>
  <dimension ref="A1:M26"/>
  <sheetViews>
    <sheetView view="pageBreakPreview" zoomScaleNormal="100" zoomScaleSheetLayoutView="100" workbookViewId="0">
      <selection activeCell="F7" sqref="F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36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'март 2020'!C7+25</f>
        <v>79</v>
      </c>
      <c r="D7" s="5"/>
      <c r="E7" s="5"/>
      <c r="F7" s="5">
        <f>'март 2020'!F7+286</f>
        <v>996</v>
      </c>
      <c r="G7" s="5"/>
      <c r="H7" s="5"/>
    </row>
    <row r="8" spans="1:13" x14ac:dyDescent="0.25">
      <c r="A8" s="21">
        <v>2</v>
      </c>
      <c r="B8" s="5" t="s">
        <v>8</v>
      </c>
      <c r="C8" s="5">
        <f>'март 2020'!C8+1</f>
        <v>20</v>
      </c>
      <c r="D8" s="5"/>
      <c r="E8" s="5"/>
      <c r="F8" s="5">
        <f>'март 2020'!F8+150</f>
        <v>765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s="5" t="s">
        <v>10</v>
      </c>
      <c r="C11" s="5">
        <f>'март 2020'!C11</f>
        <v>2</v>
      </c>
      <c r="D11" s="5"/>
      <c r="E11" s="5"/>
      <c r="F11" s="5">
        <f>'март 2020'!F11</f>
        <v>675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8BC6F318-E93D-434F-A67E-E6A57444918D}"/>
    <hyperlink ref="B10" r:id="rId2" display="consultantplus://offline/ref=2B68D365C87DD12C3005D9B461515A31DC59046575EDA8B88471CB77745D0FE2FE0F07D2C424YAQFF" xr:uid="{CD24D1B4-903E-4A29-B683-7BF5B442F154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99547-39FF-4220-9AE4-5B67F2120CB3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37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2" t="s">
        <v>0</v>
      </c>
      <c r="D4" s="22" t="s">
        <v>1</v>
      </c>
      <c r="E4" s="22" t="s">
        <v>4</v>
      </c>
      <c r="F4" s="22" t="s">
        <v>0</v>
      </c>
      <c r="G4" s="22" t="s">
        <v>1</v>
      </c>
      <c r="H4" s="22" t="s">
        <v>4</v>
      </c>
    </row>
    <row r="5" spans="1:13" x14ac:dyDescent="0.25">
      <c r="A5" s="22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'апрель 2020'!C7+12</f>
        <v>91</v>
      </c>
      <c r="D7" s="5"/>
      <c r="E7" s="5"/>
      <c r="F7" s="5">
        <f>'апрель 2020'!F7+128</f>
        <v>1124</v>
      </c>
      <c r="G7" s="5"/>
      <c r="H7" s="5"/>
    </row>
    <row r="8" spans="1:13" x14ac:dyDescent="0.25">
      <c r="A8" s="22">
        <v>2</v>
      </c>
      <c r="B8" s="5" t="s">
        <v>8</v>
      </c>
      <c r="C8" s="5">
        <f>'апрель 2020'!C8+1</f>
        <v>21</v>
      </c>
      <c r="D8" s="5"/>
      <c r="E8" s="5"/>
      <c r="F8" s="5">
        <f>'апрель 2020'!F8+25</f>
        <v>790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2">
        <v>3</v>
      </c>
      <c r="B11" s="5" t="s">
        <v>10</v>
      </c>
      <c r="C11" s="5">
        <f>'апрель 2020'!C11</f>
        <v>2</v>
      </c>
      <c r="D11" s="5">
        <v>1</v>
      </c>
      <c r="E11" s="5"/>
      <c r="F11" s="5">
        <f>'апрель 2020'!F11</f>
        <v>675</v>
      </c>
      <c r="G11" s="5"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2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2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2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DFA14325-47E9-4B84-9515-249DB8033D14}"/>
    <hyperlink ref="B10" r:id="rId2" display="consultantplus://offline/ref=2B68D365C87DD12C3005D9B461515A31DC59046575EDA8B88471CB77745D0FE2FE0F07D2C424YAQFF" xr:uid="{A1DB2F87-E93E-4920-8232-59EE51F468E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A67C-4558-48AE-8738-CF216DE29A99}">
  <sheetPr>
    <pageSetUpPr fitToPage="1"/>
  </sheetPr>
  <dimension ref="A1:M26"/>
  <sheetViews>
    <sheetView view="pageBreakPreview" zoomScaleNormal="100" zoomScaleSheetLayoutView="100" workbookViewId="0">
      <selection activeCell="F7" sqref="F7:G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38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'май 2020'!C7+30</f>
        <v>121</v>
      </c>
      <c r="D7" s="5"/>
      <c r="E7" s="5"/>
      <c r="F7" s="5">
        <f>'май 2020'!F7+402</f>
        <v>1526</v>
      </c>
      <c r="G7" s="5"/>
      <c r="H7" s="5"/>
    </row>
    <row r="8" spans="1:13" x14ac:dyDescent="0.25">
      <c r="A8" s="23">
        <v>2</v>
      </c>
      <c r="B8" s="5" t="s">
        <v>8</v>
      </c>
      <c r="C8" s="5">
        <f>'май 2020'!C8+2</f>
        <v>23</v>
      </c>
      <c r="D8" s="5"/>
      <c r="E8" s="5"/>
      <c r="F8" s="5">
        <f>'май 2020'!F8+170</f>
        <v>960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s="5" t="s">
        <v>10</v>
      </c>
      <c r="C11" s="5">
        <f>'май 2020'!C11</f>
        <v>2</v>
      </c>
      <c r="D11" s="5">
        <f>'май 2020'!D11</f>
        <v>1</v>
      </c>
      <c r="E11" s="5"/>
      <c r="F11" s="5">
        <f>'май 2020'!F11</f>
        <v>675</v>
      </c>
      <c r="G11" s="5">
        <f>'май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E2C9710F-7C65-472D-A2C8-721156433579}"/>
    <hyperlink ref="B10" r:id="rId2" display="consultantplus://offline/ref=2B68D365C87DD12C3005D9B461515A31DC59046575EDA8B88471CB77745D0FE2FE0F07D2C424YAQFF" xr:uid="{F7E7E266-D27A-4AEE-B5A3-88DD03FCCDB1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41524-72F1-449B-A627-CD3E26E0297B}">
  <sheetPr>
    <pageSetUpPr fitToPage="1"/>
  </sheetPr>
  <dimension ref="A1:M26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39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4" t="s">
        <v>0</v>
      </c>
      <c r="D4" s="24" t="s">
        <v>1</v>
      </c>
      <c r="E4" s="24" t="s">
        <v>4</v>
      </c>
      <c r="F4" s="24" t="s">
        <v>0</v>
      </c>
      <c r="G4" s="24" t="s">
        <v>1</v>
      </c>
      <c r="H4" s="24" t="s">
        <v>4</v>
      </c>
    </row>
    <row r="5" spans="1:13" x14ac:dyDescent="0.25">
      <c r="A5" s="24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'июнь 2020'!C7+23</f>
        <v>144</v>
      </c>
      <c r="D7" s="5"/>
      <c r="E7" s="5"/>
      <c r="F7" s="5">
        <f>'июнь 2020'!F7+261</f>
        <v>1787</v>
      </c>
      <c r="G7" s="5"/>
      <c r="H7" s="5"/>
    </row>
    <row r="8" spans="1:13" x14ac:dyDescent="0.25">
      <c r="A8" s="24">
        <v>2</v>
      </c>
      <c r="B8" s="5" t="s">
        <v>8</v>
      </c>
      <c r="C8" s="5">
        <f>'июнь 2020'!C8+2</f>
        <v>25</v>
      </c>
      <c r="D8" s="5"/>
      <c r="E8" s="5"/>
      <c r="F8" s="5">
        <f>'июнь 2020'!F8+70</f>
        <v>1030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5"/>
      <c r="G10" s="5"/>
      <c r="H10" s="5"/>
    </row>
    <row r="11" spans="1:13" x14ac:dyDescent="0.25">
      <c r="A11" s="24">
        <v>3</v>
      </c>
      <c r="B11" s="5" t="s">
        <v>10</v>
      </c>
      <c r="C11" s="5">
        <f>'июнь 2020'!C11+1</f>
        <v>3</v>
      </c>
      <c r="D11" s="5">
        <f>'июнь 2020'!D11</f>
        <v>1</v>
      </c>
      <c r="E11" s="5"/>
      <c r="F11" s="5">
        <f>'июнь 2020'!F11+240</f>
        <v>915</v>
      </c>
      <c r="G11" s="5">
        <f>'июнь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4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4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4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96EDB1C4-A9B0-4483-AB04-0FCC73FD3E51}"/>
    <hyperlink ref="B10" r:id="rId2" display="consultantplus://offline/ref=2B68D365C87DD12C3005D9B461515A31DC59046575EDA8B88471CB77745D0FE2FE0F07D2C424YAQFF" xr:uid="{4C68B57A-4433-4AAC-9D59-43E426F48BFB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80608-6AC9-4DE8-B4E7-4ADAB294AB43}">
  <sheetPr>
    <pageSetUpPr fitToPage="1"/>
  </sheetPr>
  <dimension ref="A1:M26"/>
  <sheetViews>
    <sheetView tabSelected="1" view="pageBreakPreview" zoomScaleNormal="100" zoomScaleSheetLayoutView="100" workbookViewId="0">
      <selection activeCell="F18" sqref="F1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40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'июль 2020'!C7+17</f>
        <v>161</v>
      </c>
      <c r="D7" s="5"/>
      <c r="E7" s="5"/>
      <c r="F7" s="10">
        <f>'июль 2020'!F7+194.6</f>
        <v>1981.6</v>
      </c>
      <c r="G7" s="10"/>
      <c r="H7" s="5"/>
    </row>
    <row r="8" spans="1:13" x14ac:dyDescent="0.25">
      <c r="A8" s="25">
        <v>2</v>
      </c>
      <c r="B8" s="5" t="s">
        <v>8</v>
      </c>
      <c r="C8" s="5">
        <f>'июль 2020'!C8+5</f>
        <v>30</v>
      </c>
      <c r="D8" s="5"/>
      <c r="E8" s="5"/>
      <c r="F8" s="10">
        <f>'июль 2020'!F8+184</f>
        <v>1214</v>
      </c>
      <c r="G8" s="10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10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10"/>
      <c r="H10" s="5"/>
    </row>
    <row r="11" spans="1:13" x14ac:dyDescent="0.25">
      <c r="A11" s="25">
        <v>3</v>
      </c>
      <c r="B11" s="5" t="s">
        <v>10</v>
      </c>
      <c r="C11" s="5">
        <f>'июль 2020'!C11+2</f>
        <v>5</v>
      </c>
      <c r="D11" s="5">
        <f>'июль 2020'!D11</f>
        <v>1</v>
      </c>
      <c r="E11" s="5"/>
      <c r="F11" s="10">
        <f>'июль 2020'!F11+420.9</f>
        <v>1335.9</v>
      </c>
      <c r="G11" s="10">
        <f>'июль 2020'!G11</f>
        <v>480</v>
      </c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2C63993E-A929-43A8-AB36-69E9FCC17A0F}"/>
    <hyperlink ref="B10" r:id="rId2" display="consultantplus://offline/ref=2B68D365C87DD12C3005D9B461515A31DC59046575EDA8B88471CB77745D0FE2FE0F07D2C424YAQFF" xr:uid="{241015ED-E1F0-457B-87BC-EE1E586E7B8C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26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20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8" t="s">
        <v>0</v>
      </c>
      <c r="D4" s="8" t="s">
        <v>1</v>
      </c>
      <c r="E4" s="8" t="s">
        <v>4</v>
      </c>
      <c r="F4" s="8" t="s">
        <v>0</v>
      </c>
      <c r="G4" s="8" t="s">
        <v>1</v>
      </c>
      <c r="H4" s="8" t="s">
        <v>4</v>
      </c>
    </row>
    <row r="5" spans="1:13" x14ac:dyDescent="0.25">
      <c r="A5" s="8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'январь 2020'!C7+4</f>
        <v>33</v>
      </c>
      <c r="D7" s="5"/>
      <c r="E7" s="5"/>
      <c r="F7" s="10">
        <f>'январь 2020'!F7+395</f>
        <v>758</v>
      </c>
      <c r="G7" s="5"/>
      <c r="H7" s="5"/>
    </row>
    <row r="8" spans="1:13" x14ac:dyDescent="0.25">
      <c r="A8" s="8">
        <v>2</v>
      </c>
      <c r="B8" s="5" t="s">
        <v>8</v>
      </c>
      <c r="C8" s="5">
        <f>'январь 2020'!C8</f>
        <v>9</v>
      </c>
      <c r="D8" s="5"/>
      <c r="E8" s="5"/>
      <c r="F8" s="10">
        <f>'январь 2020'!F8</f>
        <v>270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0"/>
      <c r="G9" s="5"/>
      <c r="H9" s="5"/>
    </row>
    <row r="10" spans="1:13" x14ac:dyDescent="0.25">
      <c r="A10" s="5"/>
      <c r="B10" s="4" t="s">
        <v>9</v>
      </c>
      <c r="C10" s="5"/>
      <c r="D10" s="5"/>
      <c r="E10" s="5"/>
      <c r="F10" s="10"/>
      <c r="G10" s="5"/>
      <c r="H10" s="5"/>
    </row>
    <row r="11" spans="1:13" x14ac:dyDescent="0.25">
      <c r="A11" s="8">
        <v>3</v>
      </c>
      <c r="B11" s="5" t="s">
        <v>10</v>
      </c>
      <c r="C11" s="5">
        <f>'январь 2020'!C11</f>
        <v>1</v>
      </c>
      <c r="D11" s="5"/>
      <c r="E11" s="5"/>
      <c r="F11" s="10">
        <f>'январь 2020'!F11</f>
        <v>525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8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8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8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18</v>
      </c>
      <c r="B23" s="29"/>
      <c r="C23" s="29"/>
      <c r="D23" s="29"/>
      <c r="E23" s="29"/>
      <c r="F23" s="29"/>
      <c r="G23" s="29"/>
      <c r="H23" s="29"/>
      <c r="I23" s="7"/>
      <c r="J23" s="7"/>
      <c r="K23" s="7"/>
    </row>
    <row r="26" spans="1:11" x14ac:dyDescent="0.25">
      <c r="A26" s="28" t="s">
        <v>19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1:H1"/>
    <mergeCell ref="A2:H2"/>
    <mergeCell ref="A3:B4"/>
    <mergeCell ref="C3:E3"/>
    <mergeCell ref="F3:H3"/>
    <mergeCell ref="A23:H23"/>
  </mergeCells>
  <hyperlinks>
    <hyperlink ref="B7" r:id="rId1" display="consultantplus://offline/ref=2B68D365C87DD12C3005D9B461515A31DC59046575EDA8B88471CB77745D0FE2FE0F07D2C424YAQ0F" xr:uid="{00000000-0004-0000-0100-000000000000}"/>
    <hyperlink ref="B10" r:id="rId2" display="consultantplus://offline/ref=2B68D365C87DD12C3005D9B461515A31DC59046575EDA8B88471CB77745D0FE2FE0F07D2C424YAQFF" xr:uid="{00000000-0004-0000-0100-000001000000}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19</vt:i4>
      </vt:variant>
      <vt:variant>
        <vt:lpstr>Именованные диапазоны</vt:lpstr>
      </vt:variant>
      <vt:variant>
        <vt:i4>19</vt:i4>
      </vt:variant>
    </vt:vector>
  </HeadingPairs>
  <TitlesOfParts>
    <vt:vector size="38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февраль 2019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2020-09-04T03:05:18Z</dcterms:modified>
</cp:coreProperties>
</file>