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8F4B4E90-1904-41B2-B5B9-F39F75EA46BC}" xr6:coauthVersionLast="45" xr6:coauthVersionMax="45" xr10:uidLastSave="{00000000-0000-0000-0000-000000000000}"/>
  <bookViews>
    <workbookView xWindow="-120" yWindow="-120" windowWidth="29040" windowHeight="15840" tabRatio="672" firstSheet="1" activeTab="1" xr2:uid="{00000000-000D-0000-FFFF-FFFF00000000}"/>
  </bookViews>
  <sheets>
    <sheet name="январь 2020" sheetId="8" state="hidden" r:id="rId1"/>
    <sheet name="февраль 2020" sheetId="21" r:id="rId2"/>
    <sheet name="февраль 2019" sheetId="9" state="hidden" r:id="rId3"/>
    <sheet name="март 2019" sheetId="10" state="hidden" r:id="rId4"/>
    <sheet name="апрель 2019" sheetId="11" state="hidden" r:id="rId5"/>
    <sheet name="май 2019" sheetId="12" state="hidden" r:id="rId6"/>
    <sheet name="июнь 2019" sheetId="13" state="hidden" r:id="rId7"/>
    <sheet name="июль 2019" sheetId="14" state="hidden" r:id="rId8"/>
    <sheet name="август 2019" sheetId="15" state="hidden" r:id="rId9"/>
    <sheet name="сентябрь 2019" sheetId="16" state="hidden" r:id="rId10"/>
    <sheet name="октябрь 2019" sheetId="18" state="hidden" r:id="rId11"/>
    <sheet name="ноябрь 2019" sheetId="19" state="hidden" r:id="rId12"/>
    <sheet name="декабрь 2019" sheetId="20" state="hidden" r:id="rId13"/>
  </sheets>
  <definedNames>
    <definedName name="_xlnm.Print_Area" localSheetId="8">'август 2019'!$A$1:$H$26</definedName>
    <definedName name="_xlnm.Print_Area" localSheetId="4">'апрель 2019'!$A$1:$H$26</definedName>
    <definedName name="_xlnm.Print_Area" localSheetId="12">'декабрь 2019'!$A$1:$H$26</definedName>
    <definedName name="_xlnm.Print_Area" localSheetId="7">'июль 2019'!$A$1:$H$26</definedName>
    <definedName name="_xlnm.Print_Area" localSheetId="6">'июнь 2019'!$A$1:$H$26</definedName>
    <definedName name="_xlnm.Print_Area" localSheetId="5">'май 2019'!$A$1:$H$26</definedName>
    <definedName name="_xlnm.Print_Area" localSheetId="3">'март 2019'!$A$1:$H$26</definedName>
    <definedName name="_xlnm.Print_Area" localSheetId="11">'ноябрь 2019'!$A$1:$H$26</definedName>
    <definedName name="_xlnm.Print_Area" localSheetId="10">'октябрь 2019'!$A$1:$H$26</definedName>
    <definedName name="_xlnm.Print_Area" localSheetId="9">'сентябрь 2019'!$A$1:$H$26</definedName>
    <definedName name="_xlnm.Print_Area" localSheetId="2">'февраль 2019'!$A$1:$H$26</definedName>
    <definedName name="_xlnm.Print_Area" localSheetId="1">'февраль 2020'!$A$1:$H$26</definedName>
    <definedName name="_xlnm.Print_Area" localSheetId="0">'январь 2020'!$A$1:$H$26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1" l="1"/>
  <c r="C8" i="21"/>
  <c r="F7" i="21"/>
  <c r="C7" i="21"/>
  <c r="F11" i="21"/>
  <c r="C11" i="21"/>
  <c r="G11" i="19" l="1"/>
  <c r="G11" i="20" s="1"/>
  <c r="D11" i="19"/>
  <c r="D11" i="20" s="1"/>
  <c r="F7" i="9" l="1"/>
  <c r="F7" i="10" s="1"/>
  <c r="F7" i="11" s="1"/>
  <c r="F7" i="12" s="1"/>
  <c r="F7" i="13" s="1"/>
  <c r="F7" i="14" s="1"/>
  <c r="F7" i="15" s="1"/>
  <c r="F7" i="16" s="1"/>
  <c r="F7" i="18" s="1"/>
  <c r="F7" i="19" s="1"/>
  <c r="F7" i="20" s="1"/>
  <c r="C7" i="9"/>
  <c r="C7" i="10" s="1"/>
  <c r="C7" i="11" s="1"/>
  <c r="C7" i="12" s="1"/>
  <c r="C7" i="13" s="1"/>
  <c r="C7" i="14" s="1"/>
  <c r="C7" i="15" s="1"/>
  <c r="C7" i="16" s="1"/>
  <c r="C7" i="18" s="1"/>
  <c r="C7" i="19" s="1"/>
  <c r="C7" i="20" s="1"/>
  <c r="F11" i="9"/>
  <c r="F11" i="10" s="1"/>
  <c r="F11" i="11" s="1"/>
  <c r="F11" i="12" s="1"/>
  <c r="F11" i="13" s="1"/>
  <c r="F11" i="14" s="1"/>
  <c r="F11" i="15" s="1"/>
  <c r="F11" i="16" s="1"/>
  <c r="F11" i="18" s="1"/>
  <c r="F11" i="19" s="1"/>
  <c r="F11" i="20" s="1"/>
  <c r="F8" i="9"/>
  <c r="F8" i="10" s="1"/>
  <c r="F8" i="11" s="1"/>
  <c r="F8" i="12" s="1"/>
  <c r="F8" i="13" s="1"/>
  <c r="F8" i="14" s="1"/>
  <c r="F8" i="15" s="1"/>
  <c r="F8" i="16" s="1"/>
  <c r="F8" i="18" s="1"/>
  <c r="F8" i="19" s="1"/>
  <c r="F8" i="20" s="1"/>
  <c r="C11" i="9"/>
  <c r="C11" i="10" s="1"/>
  <c r="C11" i="11" s="1"/>
  <c r="C11" i="12" s="1"/>
  <c r="C11" i="13" s="1"/>
  <c r="C11" i="14" s="1"/>
  <c r="C11" i="15" s="1"/>
  <c r="C11" i="16" s="1"/>
  <c r="C11" i="18" s="1"/>
  <c r="C11" i="19" s="1"/>
  <c r="C11" i="20" s="1"/>
  <c r="C8" i="9"/>
  <c r="C8" i="10" s="1"/>
  <c r="C8" i="11" s="1"/>
  <c r="C8" i="12" s="1"/>
  <c r="C8" i="13" s="1"/>
  <c r="C8" i="14" s="1"/>
  <c r="C8" i="15" s="1"/>
  <c r="C8" i="16" s="1"/>
  <c r="C8" i="18" s="1"/>
  <c r="C8" i="19" s="1"/>
  <c r="C8" i="20" s="1"/>
</calcChain>
</file>

<file path=xl/sharedStrings.xml><?xml version="1.0" encoding="utf-8"?>
<sst xmlns="http://schemas.openxmlformats.org/spreadsheetml/2006/main" count="390" uniqueCount="35">
  <si>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</si>
  <si>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</si>
  <si>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</si>
  <si>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</si>
  <si>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</si>
  <si>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</si>
  <si>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</si>
  <si>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</si>
  <si>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</si>
  <si>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</si>
  <si>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</si>
  <si>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</si>
  <si>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</si>
  <si>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</si>
  <si>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</si>
  <si>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</si>
  <si>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</si>
  <si>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</si>
  <si>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</si>
  <si>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</si>
  <si>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</si>
  <si>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</si>
  <si>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</si>
  <si>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</si>
  <si>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</si>
  <si>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</si>
  <si>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</si>
  <si>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</si>
  <si>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</si>
  <si>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</si>
  <si>
    <t>ИНФОРМАЦИЯ
о поданных заявках на технологическое присоединение ООО ЭСК "Энергия"
за январь-октябрь 2019 года</t>
  </si>
  <si>
    <t>ИНФОРМАЦИЯ
о поданных заявках на технологическое присоединение ООО ЭСК "Энергия"
за январь-ноябрь 2019 года</t>
  </si>
  <si>
    <t>ИНФОРМАЦИЯ
о поданных заявках на технологическое присоединение ООО ЭСК "Энергия"
за январь-декабрь 2019 года</t>
  </si>
  <si>
    <t>ИНФОРМАЦИЯ
о поданных заявках на технологическое присоединение ООО ЭСК "Энергия"
за январь 2020 года</t>
  </si>
  <si>
    <t>ИНФОРМАЦИЯ
о поданных заявках на технологическое присоединение ООО ЭСК "Энергия"
за февраль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</si>
</sst>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view="pageBreakPreview" topLeftCell="A4" zoomScaleNormal="100" zoomScaleSheetLayoutView="100" workbookViewId="0">
      <selection activeCell="A23" sqref="A23:H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33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29</v>
      </c>
      <c r="D7" s="2"/>
      <c r="E7" s="2"/>
      <c r="F7" s="5">
        <v>363</v>
      </c>
      <c r="G7" s="5"/>
      <c r="H7" s="2"/>
    </row>
    <row r="8" spans="1:13" x14ac:dyDescent="0.25">
      <c r="A8" s="1">
        <v>2</v>
      </c>
      <c r="B8" s="2" t="s">
        <v>8</v>
      </c>
      <c r="C8" s="5">
        <v>9</v>
      </c>
      <c r="D8" s="5"/>
      <c r="E8" s="5"/>
      <c r="F8" s="5">
        <v>270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>
        <v>1</v>
      </c>
      <c r="D11" s="2"/>
      <c r="E11" s="2"/>
      <c r="F11" s="2">
        <v>525</v>
      </c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19</v>
      </c>
      <c r="B26" s="22"/>
      <c r="C26" s="22"/>
      <c r="D26" s="22"/>
      <c r="E26" s="22"/>
      <c r="F26" s="22"/>
      <c r="G26" s="22"/>
      <c r="H26" s="22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 xr:uid="{00000000-0004-0000-0000-000000000000}"/>
    <hyperlink ref="B10" r:id="rId2" display="consultantplus://offline/ref=2B68D365C87DD12C3005D9B461515A31DC59046575EDA8B88471CB77745D0FE2FE0F07D2C424YAQFF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view="pageBreakPreview" topLeftCell="A4" zoomScaleNormal="100" zoomScaleSheetLayoutView="100" workbookViewId="0">
      <selection activeCell="F7" sqref="F7:F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29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2019'!C7+20</f>
        <v>213</v>
      </c>
      <c r="D7" s="5"/>
      <c r="E7" s="5"/>
      <c r="F7" s="10">
        <f>'август 2019'!F7+290</f>
        <v>3392</v>
      </c>
      <c r="G7" s="5"/>
      <c r="H7" s="5"/>
    </row>
    <row r="8" spans="1:13" x14ac:dyDescent="0.25">
      <c r="A8" s="15">
        <v>2</v>
      </c>
      <c r="B8" s="5" t="s">
        <v>8</v>
      </c>
      <c r="C8" s="5">
        <f>'август 2019'!C8+2</f>
        <v>27</v>
      </c>
      <c r="D8" s="5"/>
      <c r="E8" s="5"/>
      <c r="F8" s="10">
        <f>'август 2019'!F8+45</f>
        <v>1150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27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800-000000000000}"/>
    <hyperlink ref="B10" r:id="rId2" display="consultantplus://offline/ref=2B68D365C87DD12C3005D9B461515A31DC59046575EDA8B88471CB77745D0FE2FE0F07D2C424YAQFF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30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25">
      <c r="A5" s="1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2019'!C7+21</f>
        <v>234</v>
      </c>
      <c r="D7" s="5"/>
      <c r="E7" s="5"/>
      <c r="F7" s="10">
        <f>'сентябрь 2019'!F7+269</f>
        <v>3661</v>
      </c>
      <c r="G7" s="5"/>
      <c r="H7" s="5"/>
    </row>
    <row r="8" spans="1:13" x14ac:dyDescent="0.25">
      <c r="A8" s="16">
        <v>2</v>
      </c>
      <c r="B8" s="5" t="s">
        <v>8</v>
      </c>
      <c r="C8" s="5">
        <f>'сентябрь 2019'!C8+3</f>
        <v>30</v>
      </c>
      <c r="D8" s="5"/>
      <c r="E8" s="5"/>
      <c r="F8" s="10">
        <f>'сентябрь 2019'!F8+105</f>
        <v>1255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6">
        <v>3</v>
      </c>
      <c r="B11" s="5" t="s">
        <v>10</v>
      </c>
      <c r="C11" s="5">
        <f>'сентябрь 2019'!C11</f>
        <v>4</v>
      </c>
      <c r="D11" s="5">
        <v>1</v>
      </c>
      <c r="E11" s="5"/>
      <c r="F11" s="10">
        <f>'сентябрь 2019'!F11</f>
        <v>1700</v>
      </c>
      <c r="G11" s="10"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27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900-000000000000}"/>
    <hyperlink ref="B10" r:id="rId2" display="consultantplus://offline/ref=2B68D365C87DD12C3005D9B461515A31DC59046575EDA8B88471CB77745D0FE2FE0F07D2C424YAQFF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6"/>
  <sheetViews>
    <sheetView view="pageBreakPreview" zoomScaleNormal="100" zoomScaleSheetLayoutView="100" workbookViewId="0">
      <selection activeCell="D16" sqref="D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31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'октябрь 2019'!C7+22</f>
        <v>256</v>
      </c>
      <c r="D7" s="5"/>
      <c r="E7" s="5"/>
      <c r="F7" s="10">
        <f>'октябрь 2019'!F7+307</f>
        <v>3968</v>
      </c>
      <c r="G7" s="5"/>
      <c r="H7" s="5"/>
    </row>
    <row r="8" spans="1:13" x14ac:dyDescent="0.25">
      <c r="A8" s="17">
        <v>2</v>
      </c>
      <c r="B8" s="5" t="s">
        <v>8</v>
      </c>
      <c r="C8" s="5">
        <f>'октябрь 2019'!C8+3</f>
        <v>33</v>
      </c>
      <c r="D8" s="5"/>
      <c r="E8" s="5"/>
      <c r="F8" s="10">
        <f>'октябрь 2019'!F8+90</f>
        <v>1345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7">
        <v>3</v>
      </c>
      <c r="B11" s="5" t="s">
        <v>10</v>
      </c>
      <c r="C11" s="5">
        <f>'октябрь 2019'!C11</f>
        <v>4</v>
      </c>
      <c r="D11" s="5">
        <f>'октябрь 2019'!D11</f>
        <v>1</v>
      </c>
      <c r="E11" s="5"/>
      <c r="F11" s="10">
        <f>'октябрь 2019'!F11</f>
        <v>1700</v>
      </c>
      <c r="G11" s="10">
        <f>'октябрь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27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A00-000000000000}"/>
    <hyperlink ref="B10" r:id="rId2" display="consultantplus://offline/ref=2B68D365C87DD12C3005D9B461515A31DC59046575EDA8B88471CB77745D0FE2FE0F07D2C424YAQFF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  <col min="7" max="7" width="9.85546875" bestFit="1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32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8" t="s">
        <v>0</v>
      </c>
      <c r="D4" s="18" t="s">
        <v>1</v>
      </c>
      <c r="E4" s="18" t="s">
        <v>4</v>
      </c>
      <c r="F4" s="18" t="s">
        <v>0</v>
      </c>
      <c r="G4" s="18" t="s">
        <v>1</v>
      </c>
      <c r="H4" s="18" t="s">
        <v>4</v>
      </c>
    </row>
    <row r="5" spans="1:13" x14ac:dyDescent="0.25">
      <c r="A5" s="1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'ноябрь 2019'!C7+59</f>
        <v>315</v>
      </c>
      <c r="D7" s="5"/>
      <c r="E7" s="5"/>
      <c r="F7" s="10">
        <f>'ноябрь 2019'!F7+885</f>
        <v>4853</v>
      </c>
      <c r="G7" s="5"/>
      <c r="H7" s="5"/>
    </row>
    <row r="8" spans="1:13" x14ac:dyDescent="0.25">
      <c r="A8" s="18">
        <v>2</v>
      </c>
      <c r="B8" s="5" t="s">
        <v>8</v>
      </c>
      <c r="C8" s="5">
        <f>'ноябрь 2019'!C8+17</f>
        <v>50</v>
      </c>
      <c r="D8" s="5"/>
      <c r="E8" s="5"/>
      <c r="F8" s="10">
        <f>'ноябрь 2019'!F8+555</f>
        <v>1900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8">
        <v>3</v>
      </c>
      <c r="B11" s="5" t="s">
        <v>10</v>
      </c>
      <c r="C11" s="5">
        <f>'ноябрь 2019'!C11</f>
        <v>4</v>
      </c>
      <c r="D11" s="5">
        <f>'ноябрь 2019'!D11</f>
        <v>1</v>
      </c>
      <c r="E11" s="5"/>
      <c r="F11" s="10">
        <f>'ноябрь 2019'!F11</f>
        <v>1700</v>
      </c>
      <c r="G11" s="10">
        <f>'ноябрь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27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B00-000000000000}"/>
    <hyperlink ref="B10" r:id="rId2" display="consultantplus://offline/ref=2B68D365C87DD12C3005D9B461515A31DC59046575EDA8B88471CB77745D0FE2FE0F07D2C424YAQFF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82C2-C5E1-409E-8D42-9E1A0A8B0FF7}">
  <sheetPr>
    <pageSetUpPr fitToPage="1"/>
  </sheetPr>
  <dimension ref="A1:M26"/>
  <sheetViews>
    <sheetView tabSelected="1" view="pageBreakPreview" topLeftCell="A4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34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2020'!C7+6</f>
        <v>35</v>
      </c>
      <c r="D7" s="5"/>
      <c r="E7" s="5"/>
      <c r="F7" s="5">
        <f>'январь 2020'!F7+70</f>
        <v>433</v>
      </c>
      <c r="G7" s="5"/>
      <c r="H7" s="5"/>
    </row>
    <row r="8" spans="1:13" x14ac:dyDescent="0.25">
      <c r="A8" s="19">
        <v>2</v>
      </c>
      <c r="B8" s="5" t="s">
        <v>8</v>
      </c>
      <c r="C8" s="5">
        <f>'январь 2020'!C8+6</f>
        <v>15</v>
      </c>
      <c r="D8" s="5"/>
      <c r="E8" s="5"/>
      <c r="F8" s="5">
        <f>'январь 2020'!F8+185</f>
        <v>455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s="5" t="s">
        <v>10</v>
      </c>
      <c r="C11" s="5">
        <f>'январь 2020'!C11</f>
        <v>1</v>
      </c>
      <c r="D11" s="5"/>
      <c r="E11" s="5"/>
      <c r="F11" s="5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19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8AAA915-3EF4-46A7-9009-18F7BBD9424A}"/>
    <hyperlink ref="B10" r:id="rId2" display="consultantplus://offline/ref=2B68D365C87DD12C3005D9B461515A31DC59046575EDA8B88471CB77745D0FE2FE0F07D2C424YAQFF" xr:uid="{8C74E617-41D6-4835-B59F-1942266DD95D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20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2020'!C7+4</f>
        <v>33</v>
      </c>
      <c r="D7" s="5"/>
      <c r="E7" s="5"/>
      <c r="F7" s="10">
        <f>'январь 2020'!F7+395</f>
        <v>758</v>
      </c>
      <c r="G7" s="5"/>
      <c r="H7" s="5"/>
    </row>
    <row r="8" spans="1:13" x14ac:dyDescent="0.25">
      <c r="A8" s="8">
        <v>2</v>
      </c>
      <c r="B8" s="5" t="s">
        <v>8</v>
      </c>
      <c r="C8" s="5">
        <f>'январь 2020'!C8</f>
        <v>9</v>
      </c>
      <c r="D8" s="5"/>
      <c r="E8" s="5"/>
      <c r="F8" s="10">
        <f>'январь 2020'!F8</f>
        <v>270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8">
        <v>3</v>
      </c>
      <c r="B11" s="5" t="s">
        <v>10</v>
      </c>
      <c r="C11" s="5">
        <f>'январь 2020'!C11</f>
        <v>1</v>
      </c>
      <c r="D11" s="5"/>
      <c r="E11" s="5"/>
      <c r="F11" s="10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19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100-000000000000}"/>
    <hyperlink ref="B10" r:id="rId2" display="consultantplus://offline/ref=2B68D365C87DD12C3005D9B461515A31DC59046575EDA8B88471CB77745D0FE2FE0F07D2C424YAQFF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21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2019'!C7+14</f>
        <v>47</v>
      </c>
      <c r="D7" s="5"/>
      <c r="E7" s="5"/>
      <c r="F7" s="10">
        <f>'февраль 2019'!F7+207</f>
        <v>965</v>
      </c>
      <c r="G7" s="5"/>
      <c r="H7" s="5"/>
    </row>
    <row r="8" spans="1:13" x14ac:dyDescent="0.25">
      <c r="A8" s="9">
        <v>2</v>
      </c>
      <c r="B8" s="5" t="s">
        <v>8</v>
      </c>
      <c r="C8" s="5">
        <f>'февраль 2019'!C8+2</f>
        <v>11</v>
      </c>
      <c r="D8" s="5"/>
      <c r="E8" s="5"/>
      <c r="F8" s="10">
        <f>'февраль 2019'!F8+115</f>
        <v>385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19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200-000000000000}"/>
    <hyperlink ref="B10" r:id="rId2" display="consultantplus://offline/ref=2B68D365C87DD12C3005D9B461515A31DC59046575EDA8B88471CB77745D0FE2FE0F07D2C424YAQFF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22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2019'!C7+30</f>
        <v>77</v>
      </c>
      <c r="D7" s="5"/>
      <c r="E7" s="5"/>
      <c r="F7" s="10">
        <f>'март 2019'!F7+428</f>
        <v>1393</v>
      </c>
      <c r="G7" s="5"/>
      <c r="H7" s="5"/>
    </row>
    <row r="8" spans="1:13" x14ac:dyDescent="0.25">
      <c r="A8" s="11">
        <v>2</v>
      </c>
      <c r="B8" s="5" t="s">
        <v>8</v>
      </c>
      <c r="C8" s="5">
        <f>'март 2019'!C8+6</f>
        <v>17</v>
      </c>
      <c r="D8" s="5"/>
      <c r="E8" s="5"/>
      <c r="F8" s="10">
        <f>'март 2019'!F8+185</f>
        <v>570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19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300-000000000000}"/>
    <hyperlink ref="B10" r:id="rId2" display="consultantplus://offline/ref=2B68D365C87DD12C3005D9B461515A31DC59046575EDA8B88471CB77745D0FE2FE0F07D2C424YAQFF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23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2019'!C7+8</f>
        <v>85</v>
      </c>
      <c r="D7" s="5"/>
      <c r="E7" s="5"/>
      <c r="F7" s="10">
        <f>'апрель 2019'!F7+120</f>
        <v>1513</v>
      </c>
      <c r="G7" s="5"/>
      <c r="H7" s="5"/>
    </row>
    <row r="8" spans="1:13" x14ac:dyDescent="0.25">
      <c r="A8" s="12">
        <v>2</v>
      </c>
      <c r="B8" s="5" t="s">
        <v>8</v>
      </c>
      <c r="C8" s="5">
        <f>'апрель 2019'!C8+1</f>
        <v>18</v>
      </c>
      <c r="D8" s="5"/>
      <c r="E8" s="5"/>
      <c r="F8" s="10">
        <f>'апрель 2019'!F8+150</f>
        <v>720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24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400-000000000000}"/>
    <hyperlink ref="B10" r:id="rId2" display="consultantplus://offline/ref=2B68D365C87DD12C3005D9B461515A31DC59046575EDA8B88471CB77745D0FE2FE0F07D2C424YAQFF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25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2019'!C7+7</f>
        <v>92</v>
      </c>
      <c r="D7" s="5"/>
      <c r="E7" s="5"/>
      <c r="F7" s="10">
        <f>'май 2019'!F7+99</f>
        <v>1612</v>
      </c>
      <c r="G7" s="5"/>
      <c r="H7" s="5"/>
    </row>
    <row r="8" spans="1:13" x14ac:dyDescent="0.25">
      <c r="A8" s="13">
        <v>2</v>
      </c>
      <c r="B8" s="5" t="s">
        <v>8</v>
      </c>
      <c r="C8" s="5">
        <f>'май 2019'!C8+3</f>
        <v>21</v>
      </c>
      <c r="D8" s="5"/>
      <c r="E8" s="5"/>
      <c r="F8" s="10">
        <f>'май 2019'!F8+175</f>
        <v>895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27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500-000000000000}"/>
    <hyperlink ref="B10" r:id="rId2" display="consultantplus://offline/ref=2B68D365C87DD12C3005D9B461515A31DC59046575EDA8B88471CB77745D0FE2FE0F07D2C424YAQFF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26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2019'!C7+85</f>
        <v>177</v>
      </c>
      <c r="D7" s="5"/>
      <c r="E7" s="5"/>
      <c r="F7" s="10">
        <f>'июнь 2019'!F7+1260</f>
        <v>2872</v>
      </c>
      <c r="G7" s="5"/>
      <c r="H7" s="5"/>
    </row>
    <row r="8" spans="1:13" x14ac:dyDescent="0.25">
      <c r="A8" s="13">
        <v>2</v>
      </c>
      <c r="B8" s="5" t="s">
        <v>8</v>
      </c>
      <c r="C8" s="5">
        <f>'июнь 2019'!C8+4</f>
        <v>25</v>
      </c>
      <c r="D8" s="5"/>
      <c r="E8" s="5"/>
      <c r="F8" s="10">
        <f>'июнь 2019'!F8+210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1375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27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600-000000000000}"/>
    <hyperlink ref="B10" r:id="rId2" display="consultantplus://offline/ref=2B68D365C87DD12C3005D9B461515A31DC59046575EDA8B88471CB77745D0FE2FE0F07D2C424YAQFF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28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2019'!C7+16</f>
        <v>193</v>
      </c>
      <c r="D7" s="5"/>
      <c r="E7" s="5"/>
      <c r="F7" s="10">
        <f>'июль 2019'!F7+230</f>
        <v>3102</v>
      </c>
      <c r="G7" s="5"/>
      <c r="H7" s="5"/>
    </row>
    <row r="8" spans="1:13" x14ac:dyDescent="0.25">
      <c r="A8" s="14">
        <v>2</v>
      </c>
      <c r="B8" s="5" t="s">
        <v>8</v>
      </c>
      <c r="C8" s="5">
        <f>'июль 2019'!C8</f>
        <v>25</v>
      </c>
      <c r="D8" s="5"/>
      <c r="E8" s="5"/>
      <c r="F8" s="10">
        <f>'июль 2019'!F8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7"/>
      <c r="J23" s="7"/>
      <c r="K23" s="7"/>
    </row>
    <row r="26" spans="1:11" x14ac:dyDescent="0.25">
      <c r="A26" s="22" t="s">
        <v>27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700-000000000000}"/>
    <hyperlink ref="B10" r:id="rId2" display="consultantplus://offline/ref=2B68D365C87DD12C3005D9B461515A31DC59046575EDA8B88471CB77745D0FE2FE0F07D2C424YAQFF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январь 2020</vt:lpstr>
      <vt:lpstr>февраль 2020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'декабрь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2020-03-05T04:26:25Z</dcterms:modified>
</cp:coreProperties>
</file>