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10" activeTab="10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state="hidden" r:id="rId9"/>
    <sheet name="октябрь 2019" sheetId="16" state="hidden" r:id="rId10"/>
    <sheet name="ноябрь 2019" sheetId="17" r:id="rId11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0">'ноябрь 2019'!$A$1:$K$25</definedName>
    <definedName name="_xlnm.Print_Area" localSheetId="9">'октябрь 2019'!$A$1:$K$25</definedName>
    <definedName name="_xlnm.Print_Area" localSheetId="8">'сентябрь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M12" i="17" l="1"/>
  <c r="M11" i="17"/>
  <c r="I8" i="17"/>
  <c r="F8" i="17"/>
  <c r="C8" i="17"/>
  <c r="I7" i="17"/>
  <c r="F7" i="17"/>
  <c r="C7" i="17"/>
  <c r="I11" i="17"/>
  <c r="F11" i="17"/>
  <c r="C11" i="17"/>
  <c r="I8" i="16" l="1"/>
  <c r="I7" i="16"/>
  <c r="F8" i="16"/>
  <c r="C8" i="16"/>
  <c r="F7" i="16"/>
  <c r="C7" i="16"/>
  <c r="I11" i="16"/>
  <c r="F11" i="16"/>
  <c r="C11" i="16"/>
  <c r="M11" i="16" l="1"/>
  <c r="M12" i="16" s="1"/>
  <c r="I8" i="15"/>
  <c r="F8" i="15"/>
  <c r="C8" i="15"/>
  <c r="I7" i="15"/>
  <c r="F7" i="15"/>
  <c r="C7" i="15"/>
  <c r="I11" i="15"/>
  <c r="F11" i="15"/>
  <c r="C11" i="15"/>
  <c r="M11" i="15" l="1"/>
  <c r="M12" i="15" s="1"/>
  <c r="I8" i="14"/>
  <c r="F8" i="14"/>
  <c r="C8" i="14"/>
  <c r="I7" i="14"/>
  <c r="F7" i="14"/>
  <c r="C7" i="14"/>
  <c r="I11" i="14"/>
  <c r="F11" i="14"/>
  <c r="C11" i="14"/>
  <c r="M11" i="14" l="1"/>
  <c r="M12" i="14" s="1"/>
  <c r="I7" i="13"/>
  <c r="F7" i="13"/>
  <c r="C7" i="13"/>
  <c r="M11" i="13" l="1"/>
  <c r="M12" i="13" s="1"/>
  <c r="I7" i="12"/>
  <c r="I8" i="13"/>
  <c r="F8" i="13"/>
  <c r="C8" i="13"/>
  <c r="I11" i="13"/>
  <c r="F11" i="13"/>
  <c r="C11" i="13"/>
  <c r="I8" i="12" l="1"/>
  <c r="F8" i="12"/>
  <c r="C8" i="12"/>
  <c r="F7" i="12"/>
  <c r="C7" i="12"/>
  <c r="I11" i="12"/>
  <c r="F11" i="12"/>
  <c r="C11" i="12"/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<sst xmlns="http://schemas.openxmlformats.org/spreadsheetml/2006/main" count="363" uniqueCount="35">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</sst>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4" t="s">
        <v>4</v>
      </c>
      <c r="D3" s="24"/>
      <c r="E3" s="24"/>
      <c r="F3" s="24" t="s">
        <v>5</v>
      </c>
      <c r="G3" s="24"/>
      <c r="H3" s="24"/>
      <c r="I3" s="24" t="s">
        <v>6</v>
      </c>
      <c r="J3" s="24"/>
      <c r="K3" s="24"/>
    </row>
    <row r="4" spans="1:16" ht="28.8" x14ac:dyDescent="0.3">
      <c r="A4" s="24"/>
      <c r="B4" s="24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9"/>
      <c r="O6" s="19"/>
      <c r="P6" s="19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3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'сентябрь 2019'!C7+33</f>
        <v>129</v>
      </c>
      <c r="D7" s="6"/>
      <c r="E7" s="6"/>
      <c r="F7" s="10">
        <f>'сентябрь 2019'!F7+490</f>
        <v>1879</v>
      </c>
      <c r="G7" s="6"/>
      <c r="H7" s="6"/>
      <c r="I7" s="7">
        <f>'сентябрь 2019'!I7+42.30492/1.2</f>
        <v>89.318650000000019</v>
      </c>
      <c r="J7" s="6"/>
      <c r="K7" s="6"/>
    </row>
    <row r="8" spans="1:16" x14ac:dyDescent="0.3">
      <c r="A8" s="17">
        <v>2</v>
      </c>
      <c r="B8" s="6" t="s">
        <v>11</v>
      </c>
      <c r="C8" s="6">
        <f>'сентябрь 2019'!C8+1</f>
        <v>14</v>
      </c>
      <c r="D8" s="6"/>
      <c r="E8" s="6"/>
      <c r="F8" s="10">
        <f>'сентябрь 2019'!F8+45</f>
        <v>775</v>
      </c>
      <c r="G8" s="6"/>
      <c r="H8" s="6"/>
      <c r="I8" s="7">
        <f>'сентябрь 2019'!I8+17.62938/1.2</f>
        <v>227.875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7">
        <v>3</v>
      </c>
      <c r="B11" s="6" t="s">
        <v>13</v>
      </c>
      <c r="C11" s="6">
        <f>'сентябрь 2019'!C11</f>
        <v>1</v>
      </c>
      <c r="D11" s="6"/>
      <c r="E11" s="6"/>
      <c r="F11" s="10">
        <f>'сентябрь 2019'!F11</f>
        <v>200</v>
      </c>
      <c r="G11" s="6"/>
      <c r="H11" s="6"/>
      <c r="I11" s="7">
        <f>'сентябрь 2019'!I11</f>
        <v>48.970500000000001</v>
      </c>
      <c r="J11" s="6"/>
      <c r="K11" s="6"/>
      <c r="M11" s="14">
        <f>I7+I8+I11</f>
        <v>366.16415000000006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439.39698000000004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M13" sqref="M13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3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'октябрь 2019'!C7+17</f>
        <v>146</v>
      </c>
      <c r="D7" s="6"/>
      <c r="E7" s="6"/>
      <c r="F7" s="10">
        <f>'октябрь 2019'!F7+255</f>
        <v>2134</v>
      </c>
      <c r="G7" s="6"/>
      <c r="H7" s="6"/>
      <c r="I7" s="7">
        <f>'октябрь 2019'!I7+9.35/1.2</f>
        <v>97.110316666666691</v>
      </c>
      <c r="J7" s="6"/>
      <c r="K7" s="6"/>
    </row>
    <row r="8" spans="1:16" x14ac:dyDescent="0.3">
      <c r="A8" s="18">
        <v>2</v>
      </c>
      <c r="B8" s="6" t="s">
        <v>11</v>
      </c>
      <c r="C8" s="6">
        <f>'октябрь 2019'!C8+3</f>
        <v>17</v>
      </c>
      <c r="D8" s="6"/>
      <c r="E8" s="6"/>
      <c r="F8" s="10">
        <f>'октябрь 2019'!F8+155</f>
        <v>930</v>
      </c>
      <c r="G8" s="6"/>
      <c r="H8" s="6"/>
      <c r="I8" s="7">
        <f>'октябрь 2019'!I8+64.43132/1.2</f>
        <v>281.56776666666667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8">
        <v>3</v>
      </c>
      <c r="B11" s="6" t="s">
        <v>13</v>
      </c>
      <c r="C11" s="6">
        <f>'октябрь 2019'!C11</f>
        <v>1</v>
      </c>
      <c r="D11" s="6"/>
      <c r="E11" s="6"/>
      <c r="F11" s="10">
        <f>'октябрь 2019'!F11</f>
        <v>200</v>
      </c>
      <c r="G11" s="6"/>
      <c r="H11" s="6"/>
      <c r="I11" s="7">
        <f>'октябрь 2019'!I11</f>
        <v>48.970500000000001</v>
      </c>
      <c r="J11" s="6"/>
      <c r="K11" s="6"/>
      <c r="M11" s="14">
        <f>I7+I8+I11</f>
        <v>427.64858333333336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513.17830000000004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4" t="s">
        <v>4</v>
      </c>
      <c r="D3" s="24"/>
      <c r="E3" s="24"/>
      <c r="F3" s="24" t="s">
        <v>5</v>
      </c>
      <c r="G3" s="24"/>
      <c r="H3" s="24"/>
      <c r="I3" s="24" t="s">
        <v>6</v>
      </c>
      <c r="J3" s="24"/>
      <c r="K3" s="24"/>
    </row>
    <row r="4" spans="1:16" ht="28.8" x14ac:dyDescent="0.3">
      <c r="A4" s="24"/>
      <c r="B4" s="24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4" t="s">
        <v>4</v>
      </c>
      <c r="D3" s="24"/>
      <c r="E3" s="24"/>
      <c r="F3" s="24" t="s">
        <v>5</v>
      </c>
      <c r="G3" s="24"/>
      <c r="H3" s="24"/>
      <c r="I3" s="24" t="s">
        <v>6</v>
      </c>
      <c r="J3" s="24"/>
      <c r="K3" s="24"/>
    </row>
    <row r="4" spans="1:16" ht="28.8" x14ac:dyDescent="0.3">
      <c r="A4" s="24"/>
      <c r="B4" s="24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4" t="s">
        <v>4</v>
      </c>
      <c r="D3" s="24"/>
      <c r="E3" s="24"/>
      <c r="F3" s="24" t="s">
        <v>5</v>
      </c>
      <c r="G3" s="24"/>
      <c r="H3" s="24"/>
      <c r="I3" s="24" t="s">
        <v>6</v>
      </c>
      <c r="J3" s="24"/>
      <c r="K3" s="24"/>
    </row>
    <row r="4" spans="1:16" ht="28.8" x14ac:dyDescent="0.3">
      <c r="A4" s="24"/>
      <c r="B4" s="24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3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'июль 2019'!C7+17</f>
        <v>72</v>
      </c>
      <c r="D7" s="6"/>
      <c r="E7" s="6"/>
      <c r="F7" s="10">
        <f>'июль 2019'!F7+255</f>
        <v>1038</v>
      </c>
      <c r="G7" s="6"/>
      <c r="H7" s="6"/>
      <c r="I7" s="7">
        <f>'июль 2019'!I7+0.55*17/1.2</f>
        <v>43.064550000000011</v>
      </c>
      <c r="J7" s="6"/>
      <c r="K7" s="6"/>
    </row>
    <row r="8" spans="1:16" x14ac:dyDescent="0.3">
      <c r="A8" s="15">
        <v>2</v>
      </c>
      <c r="B8" s="6" t="s">
        <v>11</v>
      </c>
      <c r="C8" s="6">
        <f>'июль 2019'!C8+3</f>
        <v>11</v>
      </c>
      <c r="D8" s="6"/>
      <c r="E8" s="6"/>
      <c r="F8" s="10">
        <f>'июль 2019'!F8+360</f>
        <v>600</v>
      </c>
      <c r="G8" s="6"/>
      <c r="H8" s="6"/>
      <c r="I8" s="7">
        <f>'июль 2019'!I8+138.51684/1.2</f>
        <v>192.13808333333333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284.17313333333334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341.00776000000002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3">
      <c r="A3" s="24" t="s">
        <v>3</v>
      </c>
      <c r="B3" s="24"/>
      <c r="C3" s="25" t="s">
        <v>26</v>
      </c>
      <c r="D3" s="24"/>
      <c r="E3" s="24"/>
      <c r="F3" s="24" t="s">
        <v>5</v>
      </c>
      <c r="G3" s="24"/>
      <c r="H3" s="24"/>
      <c r="I3" s="25" t="s">
        <v>25</v>
      </c>
      <c r="J3" s="24"/>
      <c r="K3" s="24"/>
    </row>
    <row r="4" spans="1:16" ht="28.8" x14ac:dyDescent="0.3">
      <c r="A4" s="24"/>
      <c r="B4" s="24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3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3">
      <c r="A7" s="6"/>
      <c r="B7" s="5" t="s">
        <v>10</v>
      </c>
      <c r="C7" s="6">
        <f>'август 2019'!C7+24</f>
        <v>96</v>
      </c>
      <c r="D7" s="6"/>
      <c r="E7" s="6"/>
      <c r="F7" s="10">
        <f>'август 2019'!F7+351</f>
        <v>1389</v>
      </c>
      <c r="G7" s="6"/>
      <c r="H7" s="6"/>
      <c r="I7" s="7">
        <f>'август 2019'!I7+24*0.55/1.2</f>
        <v>54.064550000000011</v>
      </c>
      <c r="J7" s="6"/>
      <c r="K7" s="6"/>
    </row>
    <row r="8" spans="1:16" x14ac:dyDescent="0.3">
      <c r="A8" s="16">
        <v>2</v>
      </c>
      <c r="B8" s="6" t="s">
        <v>11</v>
      </c>
      <c r="C8" s="6">
        <f>'август 2019'!C8+2</f>
        <v>13</v>
      </c>
      <c r="D8" s="6"/>
      <c r="E8" s="6"/>
      <c r="F8" s="10">
        <f>'август 2019'!F8+130</f>
        <v>730</v>
      </c>
      <c r="G8" s="6"/>
      <c r="H8" s="6"/>
      <c r="I8" s="7">
        <f>'август 2019'!I8+25.25492/1.2</f>
        <v>213.18385000000001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6">
        <v>3</v>
      </c>
      <c r="B11" s="6" t="s">
        <v>13</v>
      </c>
      <c r="C11" s="6">
        <f>'август 2019'!C11</f>
        <v>1</v>
      </c>
      <c r="D11" s="6"/>
      <c r="E11" s="6"/>
      <c r="F11" s="10">
        <f>'август 2019'!F11</f>
        <v>200</v>
      </c>
      <c r="G11" s="6"/>
      <c r="H11" s="6"/>
      <c r="I11" s="7">
        <f>'август 2019'!I11</f>
        <v>48.970500000000001</v>
      </c>
      <c r="J11" s="6"/>
      <c r="K11" s="6"/>
      <c r="M11" s="14">
        <f>I7+I8+I11</f>
        <v>316.21890000000002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379.46268000000003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2019-12-02T09:16:15Z</dcterms:modified>
</cp:coreProperties>
</file>