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codeName="ЭтаКнига" defaultThemeVersion="124226"/>
  <bookViews>
    <workbookView xWindow="0" yWindow="0" windowWidth="20490" windowHeight="7155" tabRatio="672" firstSheet="5" activeTab="5"/>
  </bookViews>
  <sheets>
    <sheet name="январь 2019" sheetId="7" state="hidden" r:id="rId1"/>
    <sheet name="февраль 2019" sheetId="8" state="hidden" r:id="rId2"/>
    <sheet name="март 2019" sheetId="9" state="hidden" r:id="rId3"/>
    <sheet name="апрель 2019" sheetId="10" state="hidden" r:id="rId4"/>
    <sheet name="май 2019" sheetId="11" state="hidden" r:id="rId5"/>
    <sheet name="июнь 2019" sheetId="12" r:id="rId6"/>
  </sheets>
  <definedNames>
    <definedName name="_xlnm.Print_Area" localSheetId="3">'апрель 2019'!$A$1:$K$25</definedName>
    <definedName name="_xlnm.Print_Area" localSheetId="5">'июнь 2019'!$A$1:$K$25</definedName>
    <definedName name="_xlnm.Print_Area" localSheetId="4">'май 2019'!$A$1:$K$25</definedName>
    <definedName name="_xlnm.Print_Area" localSheetId="2">'март 2019'!$A$1:$K$25</definedName>
    <definedName name="_xlnm.Print_Area" localSheetId="1">'февраль 2019'!$A$1:$K$25</definedName>
    <definedName name="_xlnm.Print_Area" localSheetId="0">'январь 2019'!$A$1:$K$25</definedName>
  </definedNames>
  <calcPr calcId="152511"/>
</workbook>
</file>

<file path=xl/calcChain.xml><?xml version="1.0" encoding="utf-8"?>
<calcChain xmlns="http://schemas.openxmlformats.org/spreadsheetml/2006/main">
  <c r="I11" i="12" l="1"/>
  <c r="I8" i="12"/>
  <c r="I7" i="12"/>
  <c r="F8" i="12"/>
  <c r="F7" i="12"/>
  <c r="C8" i="12"/>
  <c r="C7" i="12"/>
  <c r="F11" i="12"/>
  <c r="C11" i="12"/>
  <c r="F11" i="9" l="1"/>
  <c r="F11" i="10" s="1"/>
  <c r="F11" i="11" s="1"/>
  <c r="C11" i="9"/>
  <c r="C11" i="10" s="1"/>
  <c r="C11" i="11" s="1"/>
  <c r="I11" i="8" l="1"/>
  <c r="I11" i="9" s="1"/>
  <c r="I11" i="10" s="1"/>
  <c r="I11" i="11" s="1"/>
  <c r="F8" i="8"/>
  <c r="F8" i="9" s="1"/>
  <c r="F8" i="10" s="1"/>
  <c r="F8" i="11" s="1"/>
  <c r="C8" i="8"/>
  <c r="C8" i="9" s="1"/>
  <c r="C8" i="10" s="1"/>
  <c r="C8" i="11" s="1"/>
  <c r="F7" i="8"/>
  <c r="F7" i="9" s="1"/>
  <c r="F7" i="10" s="1"/>
  <c r="F7" i="11" s="1"/>
  <c r="C7" i="8"/>
  <c r="C7" i="9" s="1"/>
  <c r="C7" i="10" s="1"/>
  <c r="C7" i="11" s="1"/>
  <c r="I8" i="7" l="1"/>
  <c r="I8" i="8" s="1"/>
  <c r="I8" i="9" s="1"/>
  <c r="I8" i="10" s="1"/>
  <c r="I8" i="11" s="1"/>
  <c r="I7" i="7"/>
  <c r="I7" i="8" s="1"/>
  <c r="I7" i="9" s="1"/>
  <c r="I7" i="10" s="1"/>
  <c r="I7" i="11" s="1"/>
</calcChain>
</file>

<file path=xl/sharedStrings.xml><?xml version="1.0" encoding="utf-8"?>
<sst xmlns="http://schemas.openxmlformats.org/spreadsheetml/2006/main" count="198" uniqueCount="30">
  <si>
    <t>0,4 кВ</t>
  </si>
  <si>
    <t>1 - 20 кВ</t>
  </si>
  <si>
    <t xml:space="preserve">Приложение N 8
к стандартам раскрытия информации
субъектами оптового и розничных
рынков электрической энергии
</t>
  </si>
  <si>
    <t>Категория заявителей</t>
  </si>
  <si>
    <t>Количество договоров (штук)</t>
  </si>
  <si>
    <t>Максимальная мощность (кВт)</t>
  </si>
  <si>
    <t>Стоимость договоров (без НДС) (тыс. рублей)</t>
  </si>
  <si>
    <t>35 кВ и выше</t>
  </si>
  <si>
    <t>До 15 кВт - всего</t>
  </si>
  <si>
    <t>в том числе</t>
  </si>
  <si>
    <t>льготная категория &lt;*&gt;</t>
  </si>
  <si>
    <t>От 15 до 150 кВт - всего</t>
  </si>
  <si>
    <t>льготная категория &lt;**&gt;</t>
  </si>
  <si>
    <t>От 150 кВт до 670 кВт - всего</t>
  </si>
  <si>
    <t>по индивидуальному проекту</t>
  </si>
  <si>
    <t>От 670 кВт до 8900 кВт - всего</t>
  </si>
  <si>
    <t>От 8900 кВт - всего</t>
  </si>
  <si>
    <t>Объекты генерации</t>
  </si>
  <si>
    <t xml:space="preserve">&lt;*&gt; Заявители, оплачивающие технологическое присоединение своих энергопринимающих устройств в размере не более 550 рублей.
&lt;**&gt; Заявители - юридические лица или индивидуальные предприниматели, заключившие договор об осуществлении технологического присоединения по одному источнику электроснабжения энергопринимающих устройств максимальной мощностью свыше 15 и до 150 кВт включительно (с учетом ранее присоединенных энергопринимающих устройств), у которых в договоре предусматривается беспроцентная рассрочка платежа за технологическое присоединение в размере 95 процентов платы за технологическое присоединение с условием ежеквартального внесения платы равными долями от общей суммы рассрочки до 3 лет со дня подписания сторонами акта об осуществлении технологического присоединения.
</t>
  </si>
  <si>
    <t>ИНФОРМАЦИЯ
об осуществлении технологического присоединения
по договорам, заключенным ООО ЭСК "Энергия"
за январь 2019 года</t>
  </si>
  <si>
    <t>Директор ООО ЭСК "Энергия"                                                                                                                                        А.В. Портнягин</t>
  </si>
  <si>
    <t>ИНФОРМАЦИЯ
об осуществлении технологического присоединения
по договорам, заключенным ООО ЭСК "Энергия"
за январь-февраль 2019 года</t>
  </si>
  <si>
    <t>ИНФОРМАЦИЯ
об осуществлении технологического присоединения
по договорам, заключенным ООО ЭСК "Энергия"
за январь-март 2019 года</t>
  </si>
  <si>
    <t>ИНФОРМАЦИЯ
об осуществлении технологического присоединения
по договорам, заключенным ООО ЭСК "Энергия"
за январь-апрель 2019 года</t>
  </si>
  <si>
    <t>ИНФОРМАЦИЯ
об осуществлении технологического присоединения
по договорам, заключенным ООО ЭСК "Энергия"
за январь-май 2019 года</t>
  </si>
  <si>
    <t>Стоимость договоров
(без НДС) (тыс. рублей)</t>
  </si>
  <si>
    <t>Количество договоров
(штук)</t>
  </si>
  <si>
    <t>И.о. директора ООО ЭСК "Энергия"                                                                                                             А.А. Смертин</t>
  </si>
  <si>
    <t>ИНФОРМАЦИЯ
об осуществлении технологического присоединения
по договорам, заключенным ООО ЭСК "Энергия"
за январь-июнь 2019 года</t>
  </si>
  <si>
    <t>Директор ООО ЭСК "Энергия"                                                                                                             А.В. Портнягин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</si>
</sst>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u/>
      <sz val="11"/>
      <color theme="1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21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left" vertical="center" wrapText="1" indent="2"/>
    </xf>
    <xf numFmtId="0" fontId="2" fillId="0" borderId="1" xfId="0" applyFont="1" applyBorder="1" applyAlignment="1">
      <alignment vertical="center" wrapText="1"/>
    </xf>
    <xf numFmtId="2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vertical="center" wrapText="1"/>
    </xf>
    <xf numFmtId="0" fontId="0" fillId="0" borderId="0" xfId="0" applyAlignment="1">
      <alignment horizontal="right" vertical="center" wrapText="1"/>
    </xf>
    <xf numFmtId="0" fontId="0" fillId="0" borderId="0" xfId="0" applyAlignment="1">
      <alignment horizontal="left" wrapText="1"/>
    </xf>
    <xf numFmtId="0" fontId="0" fillId="0" borderId="0" xfId="0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>
    <pageSetUpPr fitToPage="1"/>
  </sheetPr>
  <dimension ref="A1:P25"/>
  <sheetViews>
    <sheetView view="pageBreakPreview" zoomScale="98" zoomScaleNormal="100" zoomScaleSheetLayoutView="98" workbookViewId="0">
      <selection activeCell="I7" sqref="I7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5" t="s">
        <v>19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ht="30" customHeight="1" x14ac:dyDescent="0.25">
      <c r="A3" s="19" t="s">
        <v>3</v>
      </c>
      <c r="B3" s="19"/>
      <c r="C3" s="19" t="s">
        <v>4</v>
      </c>
      <c r="D3" s="19"/>
      <c r="E3" s="19"/>
      <c r="F3" s="19" t="s">
        <v>5</v>
      </c>
      <c r="G3" s="19"/>
      <c r="H3" s="19"/>
      <c r="I3" s="19" t="s">
        <v>6</v>
      </c>
      <c r="J3" s="19"/>
      <c r="K3" s="19"/>
    </row>
    <row r="4" spans="1:16" ht="30" x14ac:dyDescent="0.25">
      <c r="A4" s="19"/>
      <c r="B4" s="19"/>
      <c r="C4" s="1" t="s">
        <v>0</v>
      </c>
      <c r="D4" s="1" t="s">
        <v>1</v>
      </c>
      <c r="E4" s="1" t="s">
        <v>7</v>
      </c>
      <c r="F4" s="1" t="s">
        <v>0</v>
      </c>
      <c r="G4" s="1" t="s">
        <v>1</v>
      </c>
      <c r="H4" s="1" t="s">
        <v>7</v>
      </c>
      <c r="I4" s="1" t="s">
        <v>0</v>
      </c>
      <c r="J4" s="1" t="s">
        <v>1</v>
      </c>
      <c r="K4" s="1" t="s">
        <v>7</v>
      </c>
    </row>
    <row r="5" spans="1:16" x14ac:dyDescent="0.25">
      <c r="A5" s="1">
        <v>1</v>
      </c>
      <c r="B5" s="2" t="s">
        <v>8</v>
      </c>
      <c r="C5" s="2"/>
      <c r="D5" s="2"/>
      <c r="E5" s="2"/>
      <c r="F5" s="2"/>
      <c r="G5" s="2"/>
      <c r="H5" s="2"/>
      <c r="I5" s="7"/>
      <c r="J5" s="2"/>
      <c r="K5" s="2"/>
    </row>
    <row r="6" spans="1:16" x14ac:dyDescent="0.25">
      <c r="A6" s="2"/>
      <c r="B6" s="3" t="s">
        <v>9</v>
      </c>
      <c r="C6" s="2"/>
      <c r="D6" s="2"/>
      <c r="E6" s="2"/>
      <c r="F6" s="2"/>
      <c r="G6" s="2"/>
      <c r="H6" s="2"/>
      <c r="I6" s="7"/>
      <c r="J6" s="2"/>
      <c r="K6" s="2"/>
      <c r="N6" s="14"/>
      <c r="O6" s="14"/>
      <c r="P6" s="14"/>
    </row>
    <row r="7" spans="1:16" x14ac:dyDescent="0.25">
      <c r="A7" s="2"/>
      <c r="B7" s="5" t="s">
        <v>10</v>
      </c>
      <c r="C7" s="6">
        <v>1</v>
      </c>
      <c r="D7" s="6"/>
      <c r="E7" s="6"/>
      <c r="F7" s="6">
        <v>15</v>
      </c>
      <c r="G7" s="6"/>
      <c r="H7" s="6"/>
      <c r="I7" s="7">
        <f>0.55/1.2</f>
        <v>0.45833333333333337</v>
      </c>
      <c r="J7" s="4"/>
      <c r="K7" s="2"/>
    </row>
    <row r="8" spans="1:16" x14ac:dyDescent="0.25">
      <c r="A8" s="1">
        <v>2</v>
      </c>
      <c r="B8" s="2" t="s">
        <v>11</v>
      </c>
      <c r="C8" s="2">
        <v>2</v>
      </c>
      <c r="D8" s="2"/>
      <c r="E8" s="2"/>
      <c r="F8" s="2">
        <v>70</v>
      </c>
      <c r="G8" s="2"/>
      <c r="H8" s="2"/>
      <c r="I8" s="7">
        <f>12.54046*2/1.2</f>
        <v>20.900766666666666</v>
      </c>
      <c r="J8" s="2"/>
      <c r="K8" s="2"/>
    </row>
    <row r="9" spans="1:16" x14ac:dyDescent="0.25">
      <c r="A9" s="2"/>
      <c r="B9" s="3" t="s">
        <v>9</v>
      </c>
      <c r="C9" s="2"/>
      <c r="D9" s="2"/>
      <c r="E9" s="2"/>
      <c r="F9" s="2"/>
      <c r="G9" s="2"/>
      <c r="H9" s="2"/>
      <c r="I9" s="2"/>
      <c r="J9" s="2"/>
      <c r="K9" s="2"/>
    </row>
    <row r="10" spans="1:16" x14ac:dyDescent="0.25">
      <c r="A10" s="2"/>
      <c r="B10" s="5" t="s">
        <v>12</v>
      </c>
      <c r="C10" s="2"/>
      <c r="D10" s="2"/>
      <c r="E10" s="2"/>
      <c r="F10" s="2"/>
      <c r="G10" s="2"/>
      <c r="H10" s="2"/>
      <c r="I10" s="2"/>
      <c r="J10" s="2"/>
      <c r="K10" s="2"/>
    </row>
    <row r="11" spans="1:16" x14ac:dyDescent="0.25">
      <c r="A11" s="1">
        <v>3</v>
      </c>
      <c r="B11" s="2" t="s">
        <v>13</v>
      </c>
      <c r="C11" s="2"/>
      <c r="D11" s="2"/>
      <c r="E11" s="2"/>
      <c r="F11" s="2"/>
      <c r="G11" s="2"/>
      <c r="H11" s="2"/>
      <c r="I11" s="2"/>
      <c r="J11" s="2"/>
      <c r="K11" s="2"/>
    </row>
    <row r="12" spans="1:16" x14ac:dyDescent="0.25">
      <c r="A12" s="2"/>
      <c r="B12" s="3" t="s">
        <v>9</v>
      </c>
      <c r="C12" s="2"/>
      <c r="D12" s="2"/>
      <c r="E12" s="2"/>
      <c r="F12" s="2"/>
      <c r="G12" s="2"/>
      <c r="H12" s="2"/>
      <c r="I12" s="2"/>
      <c r="J12" s="2"/>
      <c r="K12" s="2"/>
    </row>
    <row r="13" spans="1:16" ht="30" x14ac:dyDescent="0.25">
      <c r="A13" s="2"/>
      <c r="B13" s="3" t="s">
        <v>14</v>
      </c>
      <c r="C13" s="2"/>
      <c r="D13" s="2"/>
      <c r="E13" s="2"/>
      <c r="F13" s="2"/>
      <c r="G13" s="2"/>
      <c r="H13" s="2"/>
      <c r="I13" s="2"/>
      <c r="J13" s="2"/>
      <c r="K13" s="2"/>
    </row>
    <row r="14" spans="1:16" x14ac:dyDescent="0.25">
      <c r="A14" s="1">
        <v>4</v>
      </c>
      <c r="B14" s="2" t="s">
        <v>15</v>
      </c>
      <c r="C14" s="2"/>
      <c r="D14" s="2"/>
      <c r="E14" s="2"/>
      <c r="F14" s="2"/>
      <c r="G14" s="2"/>
      <c r="H14" s="2"/>
      <c r="I14" s="2"/>
      <c r="J14" s="2"/>
      <c r="K14" s="2"/>
    </row>
    <row r="15" spans="1:16" x14ac:dyDescent="0.25">
      <c r="A15" s="2"/>
      <c r="B15" s="3" t="s">
        <v>9</v>
      </c>
      <c r="C15" s="2"/>
      <c r="D15" s="2"/>
      <c r="E15" s="2"/>
      <c r="F15" s="2"/>
      <c r="G15" s="2"/>
      <c r="H15" s="2"/>
      <c r="I15" s="2"/>
      <c r="J15" s="2"/>
      <c r="K15" s="2"/>
    </row>
    <row r="16" spans="1:16" ht="30" x14ac:dyDescent="0.25">
      <c r="A16" s="2"/>
      <c r="B16" s="3" t="s">
        <v>14</v>
      </c>
      <c r="C16" s="2"/>
      <c r="D16" s="2"/>
      <c r="E16" s="2"/>
      <c r="F16" s="2"/>
      <c r="G16" s="2"/>
      <c r="H16" s="2"/>
      <c r="I16" s="2"/>
      <c r="J16" s="2"/>
      <c r="K16" s="2"/>
    </row>
    <row r="17" spans="1:11" x14ac:dyDescent="0.25">
      <c r="A17" s="1">
        <v>5</v>
      </c>
      <c r="B17" s="2" t="s">
        <v>16</v>
      </c>
      <c r="C17" s="2"/>
      <c r="D17" s="2"/>
      <c r="E17" s="2"/>
      <c r="F17" s="2"/>
      <c r="G17" s="2"/>
      <c r="H17" s="2"/>
      <c r="I17" s="2"/>
      <c r="J17" s="2"/>
      <c r="K17" s="2"/>
    </row>
    <row r="18" spans="1:11" x14ac:dyDescent="0.25">
      <c r="A18" s="2"/>
      <c r="B18" s="3" t="s">
        <v>9</v>
      </c>
      <c r="C18" s="2"/>
      <c r="D18" s="2"/>
      <c r="E18" s="2"/>
      <c r="F18" s="2"/>
      <c r="G18" s="2"/>
      <c r="H18" s="2"/>
      <c r="I18" s="2"/>
      <c r="J18" s="2"/>
      <c r="K18" s="2"/>
    </row>
    <row r="19" spans="1:11" ht="30" x14ac:dyDescent="0.25">
      <c r="A19" s="2"/>
      <c r="B19" s="3" t="s">
        <v>14</v>
      </c>
      <c r="C19" s="2"/>
      <c r="D19" s="2"/>
      <c r="E19" s="2"/>
      <c r="F19" s="2"/>
      <c r="G19" s="2"/>
      <c r="H19" s="2"/>
      <c r="I19" s="2"/>
      <c r="J19" s="2"/>
      <c r="K19" s="2"/>
    </row>
    <row r="20" spans="1:11" x14ac:dyDescent="0.25">
      <c r="A20" s="1">
        <v>6</v>
      </c>
      <c r="B20" s="2" t="s">
        <v>17</v>
      </c>
      <c r="C20" s="2"/>
      <c r="D20" s="2"/>
      <c r="E20" s="2"/>
      <c r="F20" s="2"/>
      <c r="G20" s="2"/>
      <c r="H20" s="2"/>
      <c r="I20" s="2"/>
      <c r="J20" s="2"/>
      <c r="K20" s="2"/>
    </row>
    <row r="22" spans="1:11" ht="147" customHeight="1" x14ac:dyDescent="0.25">
      <c r="A22" s="17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5" spans="1:11" x14ac:dyDescent="0.25">
      <c r="A25" s="14" t="s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9">
    <mergeCell ref="A25:K25"/>
    <mergeCell ref="N6:P6"/>
    <mergeCell ref="A2:K2"/>
    <mergeCell ref="A1:K1"/>
    <mergeCell ref="A22:K2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I8" sqref="I8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5" t="s">
        <v>21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ht="30" customHeight="1" x14ac:dyDescent="0.25">
      <c r="A3" s="19" t="s">
        <v>3</v>
      </c>
      <c r="B3" s="19"/>
      <c r="C3" s="19" t="s">
        <v>4</v>
      </c>
      <c r="D3" s="19"/>
      <c r="E3" s="19"/>
      <c r="F3" s="19" t="s">
        <v>5</v>
      </c>
      <c r="G3" s="19"/>
      <c r="H3" s="19"/>
      <c r="I3" s="19" t="s">
        <v>6</v>
      </c>
      <c r="J3" s="19"/>
      <c r="K3" s="19"/>
    </row>
    <row r="4" spans="1:16" ht="30" x14ac:dyDescent="0.25">
      <c r="A4" s="19"/>
      <c r="B4" s="19"/>
      <c r="C4" s="8" t="s">
        <v>0</v>
      </c>
      <c r="D4" s="8" t="s">
        <v>1</v>
      </c>
      <c r="E4" s="8" t="s">
        <v>7</v>
      </c>
      <c r="F4" s="8" t="s">
        <v>0</v>
      </c>
      <c r="G4" s="8" t="s">
        <v>1</v>
      </c>
      <c r="H4" s="8" t="s">
        <v>7</v>
      </c>
      <c r="I4" s="8" t="s">
        <v>0</v>
      </c>
      <c r="J4" s="8" t="s">
        <v>1</v>
      </c>
      <c r="K4" s="8" t="s">
        <v>7</v>
      </c>
    </row>
    <row r="5" spans="1:16" x14ac:dyDescent="0.25">
      <c r="A5" s="8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4"/>
      <c r="O6" s="14"/>
      <c r="P6" s="14"/>
    </row>
    <row r="7" spans="1:16" x14ac:dyDescent="0.25">
      <c r="A7" s="6"/>
      <c r="B7" s="5" t="s">
        <v>10</v>
      </c>
      <c r="C7" s="6">
        <f>'январь 2019'!C7+6</f>
        <v>7</v>
      </c>
      <c r="D7" s="6"/>
      <c r="E7" s="6"/>
      <c r="F7" s="10">
        <f>'январь 2019'!F7+90</f>
        <v>105</v>
      </c>
      <c r="G7" s="6"/>
      <c r="H7" s="6"/>
      <c r="I7" s="7">
        <f>'январь 2019'!I7+3.3/1.2</f>
        <v>3.2083333333333335</v>
      </c>
      <c r="J7" s="6"/>
      <c r="K7" s="6"/>
    </row>
    <row r="8" spans="1:16" x14ac:dyDescent="0.25">
      <c r="A8" s="8">
        <v>2</v>
      </c>
      <c r="B8" s="6" t="s">
        <v>11</v>
      </c>
      <c r="C8" s="6">
        <f>'январь 2019'!C8+1</f>
        <v>3</v>
      </c>
      <c r="D8" s="6"/>
      <c r="E8" s="6"/>
      <c r="F8" s="10">
        <f>'январь 2019'!F8+30</f>
        <v>100</v>
      </c>
      <c r="G8" s="6"/>
      <c r="H8" s="6"/>
      <c r="I8" s="7">
        <f>'январь 2019'!I8+12.54046/1.2</f>
        <v>31.351149999999997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8">
        <v>3</v>
      </c>
      <c r="B11" s="6" t="s">
        <v>13</v>
      </c>
      <c r="C11" s="6">
        <v>1</v>
      </c>
      <c r="D11" s="6"/>
      <c r="E11" s="6"/>
      <c r="F11" s="10">
        <v>200</v>
      </c>
      <c r="G11" s="6"/>
      <c r="H11" s="6"/>
      <c r="I11" s="7">
        <f>58.7646/1.2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8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8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8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7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5" spans="1:11" x14ac:dyDescent="0.25">
      <c r="A25" s="14" t="s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F11" sqref="F11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5" t="s">
        <v>22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ht="30" customHeight="1" x14ac:dyDescent="0.25">
      <c r="A3" s="19" t="s">
        <v>3</v>
      </c>
      <c r="B3" s="19"/>
      <c r="C3" s="19" t="s">
        <v>4</v>
      </c>
      <c r="D3" s="19"/>
      <c r="E3" s="19"/>
      <c r="F3" s="19" t="s">
        <v>5</v>
      </c>
      <c r="G3" s="19"/>
      <c r="H3" s="19"/>
      <c r="I3" s="19" t="s">
        <v>6</v>
      </c>
      <c r="J3" s="19"/>
      <c r="K3" s="19"/>
    </row>
    <row r="4" spans="1:16" ht="30" x14ac:dyDescent="0.25">
      <c r="A4" s="19"/>
      <c r="B4" s="19"/>
      <c r="C4" s="9" t="s">
        <v>0</v>
      </c>
      <c r="D4" s="9" t="s">
        <v>1</v>
      </c>
      <c r="E4" s="9" t="s">
        <v>7</v>
      </c>
      <c r="F4" s="9" t="s">
        <v>0</v>
      </c>
      <c r="G4" s="9" t="s">
        <v>1</v>
      </c>
      <c r="H4" s="9" t="s">
        <v>7</v>
      </c>
      <c r="I4" s="9" t="s">
        <v>0</v>
      </c>
      <c r="J4" s="9" t="s">
        <v>1</v>
      </c>
      <c r="K4" s="9" t="s">
        <v>7</v>
      </c>
    </row>
    <row r="5" spans="1:16" x14ac:dyDescent="0.25">
      <c r="A5" s="9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4"/>
      <c r="O6" s="14"/>
      <c r="P6" s="14"/>
    </row>
    <row r="7" spans="1:16" x14ac:dyDescent="0.25">
      <c r="A7" s="6"/>
      <c r="B7" s="5" t="s">
        <v>10</v>
      </c>
      <c r="C7" s="6">
        <f>'февраль 2019'!C7+2</f>
        <v>9</v>
      </c>
      <c r="D7" s="6"/>
      <c r="E7" s="6"/>
      <c r="F7" s="10">
        <f>'февраль 2019'!F7+27</f>
        <v>132</v>
      </c>
      <c r="G7" s="6"/>
      <c r="H7" s="6"/>
      <c r="I7" s="7">
        <f>'февраль 2019'!I7+1.1/1.2</f>
        <v>4.125</v>
      </c>
      <c r="J7" s="6"/>
      <c r="K7" s="6"/>
    </row>
    <row r="8" spans="1:16" x14ac:dyDescent="0.25">
      <c r="A8" s="9">
        <v>2</v>
      </c>
      <c r="B8" s="6" t="s">
        <v>11</v>
      </c>
      <c r="C8" s="6">
        <f>'февраль 2019'!C8</f>
        <v>3</v>
      </c>
      <c r="D8" s="6"/>
      <c r="E8" s="6"/>
      <c r="F8" s="10">
        <f>'февраль 2019'!F8</f>
        <v>100</v>
      </c>
      <c r="G8" s="6"/>
      <c r="H8" s="6"/>
      <c r="I8" s="7">
        <f>'февраль 2019'!I8</f>
        <v>31.351149999999997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9">
        <v>3</v>
      </c>
      <c r="B11" s="6" t="s">
        <v>13</v>
      </c>
      <c r="C11" s="6">
        <f>'февраль 2019'!C11</f>
        <v>1</v>
      </c>
      <c r="D11" s="6"/>
      <c r="E11" s="6"/>
      <c r="F11" s="10">
        <f>'февраль 2019'!F11</f>
        <v>200</v>
      </c>
      <c r="G11" s="6"/>
      <c r="H11" s="6"/>
      <c r="I11" s="7">
        <f>'февраль 2019'!I11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9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9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9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7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5" spans="1:11" x14ac:dyDescent="0.25">
      <c r="A25" s="14" t="s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C10" sqref="C10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5" t="s">
        <v>23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ht="30" customHeight="1" x14ac:dyDescent="0.25">
      <c r="A3" s="19" t="s">
        <v>3</v>
      </c>
      <c r="B3" s="19"/>
      <c r="C3" s="19" t="s">
        <v>4</v>
      </c>
      <c r="D3" s="19"/>
      <c r="E3" s="19"/>
      <c r="F3" s="19" t="s">
        <v>5</v>
      </c>
      <c r="G3" s="19"/>
      <c r="H3" s="19"/>
      <c r="I3" s="19" t="s">
        <v>6</v>
      </c>
      <c r="J3" s="19"/>
      <c r="K3" s="19"/>
    </row>
    <row r="4" spans="1:16" ht="30" x14ac:dyDescent="0.25">
      <c r="A4" s="19"/>
      <c r="B4" s="19"/>
      <c r="C4" s="11" t="s">
        <v>0</v>
      </c>
      <c r="D4" s="11" t="s">
        <v>1</v>
      </c>
      <c r="E4" s="11" t="s">
        <v>7</v>
      </c>
      <c r="F4" s="11" t="s">
        <v>0</v>
      </c>
      <c r="G4" s="11" t="s">
        <v>1</v>
      </c>
      <c r="H4" s="11" t="s">
        <v>7</v>
      </c>
      <c r="I4" s="11" t="s">
        <v>0</v>
      </c>
      <c r="J4" s="11" t="s">
        <v>1</v>
      </c>
      <c r="K4" s="11" t="s">
        <v>7</v>
      </c>
    </row>
    <row r="5" spans="1:16" x14ac:dyDescent="0.25">
      <c r="A5" s="11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4"/>
      <c r="O6" s="14"/>
      <c r="P6" s="14"/>
    </row>
    <row r="7" spans="1:16" x14ac:dyDescent="0.25">
      <c r="A7" s="6"/>
      <c r="B7" s="5" t="s">
        <v>10</v>
      </c>
      <c r="C7" s="6">
        <f>'март 2019'!C7+26</f>
        <v>35</v>
      </c>
      <c r="D7" s="6"/>
      <c r="E7" s="6"/>
      <c r="F7" s="10">
        <f>'март 2019'!F7+380</f>
        <v>512</v>
      </c>
      <c r="G7" s="6"/>
      <c r="H7" s="6"/>
      <c r="I7" s="7">
        <f>'март 2019'!I7+26.37746/1.2</f>
        <v>26.106216666666668</v>
      </c>
      <c r="J7" s="6"/>
      <c r="K7" s="6"/>
    </row>
    <row r="8" spans="1:16" x14ac:dyDescent="0.25">
      <c r="A8" s="11">
        <v>2</v>
      </c>
      <c r="B8" s="6" t="s">
        <v>11</v>
      </c>
      <c r="C8" s="6">
        <f>'март 2019'!C8+2</f>
        <v>5</v>
      </c>
      <c r="D8" s="6"/>
      <c r="E8" s="6"/>
      <c r="F8" s="10">
        <f>'март 2019'!F8+55</f>
        <v>155</v>
      </c>
      <c r="G8" s="6"/>
      <c r="H8" s="6"/>
      <c r="I8" s="7">
        <f>'март 2019'!I8+16.5451/1.2</f>
        <v>45.138733333333334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1">
        <v>3</v>
      </c>
      <c r="B11" s="6" t="s">
        <v>13</v>
      </c>
      <c r="C11" s="6">
        <f>'март 2019'!C11</f>
        <v>1</v>
      </c>
      <c r="D11" s="6"/>
      <c r="E11" s="6"/>
      <c r="F11" s="10">
        <f>'март 2019'!F11</f>
        <v>200</v>
      </c>
      <c r="G11" s="6"/>
      <c r="H11" s="6"/>
      <c r="I11" s="7">
        <f>'март 2019'!I11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1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1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1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7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5" spans="1:11" x14ac:dyDescent="0.25">
      <c r="A25" s="14" t="s">
        <v>20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view="pageBreakPreview" zoomScale="98" zoomScaleNormal="100" zoomScaleSheetLayoutView="98" workbookViewId="0">
      <selection activeCell="N6" sqref="N6:P6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5" t="s">
        <v>24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ht="30" customHeight="1" x14ac:dyDescent="0.25">
      <c r="A3" s="19" t="s">
        <v>3</v>
      </c>
      <c r="B3" s="19"/>
      <c r="C3" s="20" t="s">
        <v>26</v>
      </c>
      <c r="D3" s="19"/>
      <c r="E3" s="19"/>
      <c r="F3" s="19" t="s">
        <v>5</v>
      </c>
      <c r="G3" s="19"/>
      <c r="H3" s="19"/>
      <c r="I3" s="20" t="s">
        <v>25</v>
      </c>
      <c r="J3" s="19"/>
      <c r="K3" s="19"/>
    </row>
    <row r="4" spans="1:16" ht="30" x14ac:dyDescent="0.25">
      <c r="A4" s="19"/>
      <c r="B4" s="19"/>
      <c r="C4" s="12" t="s">
        <v>0</v>
      </c>
      <c r="D4" s="12" t="s">
        <v>1</v>
      </c>
      <c r="E4" s="12" t="s">
        <v>7</v>
      </c>
      <c r="F4" s="12" t="s">
        <v>0</v>
      </c>
      <c r="G4" s="12" t="s">
        <v>1</v>
      </c>
      <c r="H4" s="12" t="s">
        <v>7</v>
      </c>
      <c r="I4" s="12" t="s">
        <v>0</v>
      </c>
      <c r="J4" s="12" t="s">
        <v>1</v>
      </c>
      <c r="K4" s="12" t="s">
        <v>7</v>
      </c>
    </row>
    <row r="5" spans="1:16" x14ac:dyDescent="0.25">
      <c r="A5" s="12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4"/>
      <c r="O6" s="14"/>
      <c r="P6" s="14"/>
    </row>
    <row r="7" spans="1:16" x14ac:dyDescent="0.25">
      <c r="A7" s="6"/>
      <c r="B7" s="5" t="s">
        <v>10</v>
      </c>
      <c r="C7" s="6">
        <f>'апрель 2019'!C7+8</f>
        <v>43</v>
      </c>
      <c r="D7" s="6"/>
      <c r="E7" s="6"/>
      <c r="F7" s="10">
        <f>'апрель 2019'!F7+15*6+15</f>
        <v>617</v>
      </c>
      <c r="G7" s="6"/>
      <c r="H7" s="6"/>
      <c r="I7" s="7">
        <f>'апрель 2019'!I7+8*0.55/1.2</f>
        <v>29.772883333333336</v>
      </c>
      <c r="J7" s="6"/>
      <c r="K7" s="6"/>
    </row>
    <row r="8" spans="1:16" x14ac:dyDescent="0.25">
      <c r="A8" s="12">
        <v>2</v>
      </c>
      <c r="B8" s="6" t="s">
        <v>11</v>
      </c>
      <c r="C8" s="6">
        <f>'апрель 2019'!C8+1</f>
        <v>6</v>
      </c>
      <c r="D8" s="6"/>
      <c r="E8" s="6"/>
      <c r="F8" s="10">
        <f>'апрель 2019'!F8+30</f>
        <v>185</v>
      </c>
      <c r="G8" s="6"/>
      <c r="H8" s="6"/>
      <c r="I8" s="7">
        <f>'апрель 2019'!I8+12.62746/1.2</f>
        <v>55.661616666666667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2">
        <v>3</v>
      </c>
      <c r="B11" s="6" t="s">
        <v>13</v>
      </c>
      <c r="C11" s="6">
        <f>'апрель 2019'!C11</f>
        <v>1</v>
      </c>
      <c r="D11" s="6"/>
      <c r="E11" s="6"/>
      <c r="F11" s="10">
        <f>'апрель 2019'!F11</f>
        <v>200</v>
      </c>
      <c r="G11" s="6"/>
      <c r="H11" s="6"/>
      <c r="I11" s="7">
        <f>'апрель 2019'!I11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2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2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2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7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5" spans="1:11" x14ac:dyDescent="0.25">
      <c r="A25" s="14" t="s">
        <v>27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5"/>
  <sheetViews>
    <sheetView tabSelected="1" view="pageBreakPreview" topLeftCell="A16" zoomScale="98" zoomScaleNormal="100" zoomScaleSheetLayoutView="98" workbookViewId="0">
      <selection activeCell="A22" sqref="A22:K22"/>
    </sheetView>
  </sheetViews>
  <sheetFormatPr defaultRowHeight="15" x14ac:dyDescent="0.25"/>
  <cols>
    <col min="2" max="2" width="30" customWidth="1"/>
    <col min="9" max="9" width="10.28515625" customWidth="1"/>
  </cols>
  <sheetData>
    <row r="1" spans="1:16" ht="81.75" customHeight="1" x14ac:dyDescent="0.25">
      <c r="A1" s="16" t="s">
        <v>2</v>
      </c>
      <c r="B1" s="16"/>
      <c r="C1" s="16"/>
      <c r="D1" s="16"/>
      <c r="E1" s="16"/>
      <c r="F1" s="16"/>
      <c r="G1" s="16"/>
      <c r="H1" s="16"/>
      <c r="I1" s="16"/>
      <c r="J1" s="16"/>
      <c r="K1" s="16"/>
    </row>
    <row r="2" spans="1:16" ht="69.75" customHeight="1" x14ac:dyDescent="0.25">
      <c r="A2" s="15" t="s">
        <v>28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6" ht="30" customHeight="1" x14ac:dyDescent="0.25">
      <c r="A3" s="19" t="s">
        <v>3</v>
      </c>
      <c r="B3" s="19"/>
      <c r="C3" s="20" t="s">
        <v>26</v>
      </c>
      <c r="D3" s="19"/>
      <c r="E3" s="19"/>
      <c r="F3" s="19" t="s">
        <v>5</v>
      </c>
      <c r="G3" s="19"/>
      <c r="H3" s="19"/>
      <c r="I3" s="20" t="s">
        <v>25</v>
      </c>
      <c r="J3" s="19"/>
      <c r="K3" s="19"/>
    </row>
    <row r="4" spans="1:16" ht="30" x14ac:dyDescent="0.25">
      <c r="A4" s="19"/>
      <c r="B4" s="19"/>
      <c r="C4" s="13" t="s">
        <v>0</v>
      </c>
      <c r="D4" s="13" t="s">
        <v>1</v>
      </c>
      <c r="E4" s="13" t="s">
        <v>7</v>
      </c>
      <c r="F4" s="13" t="s">
        <v>0</v>
      </c>
      <c r="G4" s="13" t="s">
        <v>1</v>
      </c>
      <c r="H4" s="13" t="s">
        <v>7</v>
      </c>
      <c r="I4" s="13" t="s">
        <v>0</v>
      </c>
      <c r="J4" s="13" t="s">
        <v>1</v>
      </c>
      <c r="K4" s="13" t="s">
        <v>7</v>
      </c>
    </row>
    <row r="5" spans="1:16" x14ac:dyDescent="0.25">
      <c r="A5" s="13">
        <v>1</v>
      </c>
      <c r="B5" s="6" t="s">
        <v>8</v>
      </c>
      <c r="C5" s="6"/>
      <c r="D5" s="6"/>
      <c r="E5" s="6"/>
      <c r="F5" s="6"/>
      <c r="G5" s="6"/>
      <c r="H5" s="6"/>
      <c r="I5" s="7"/>
      <c r="J5" s="6"/>
      <c r="K5" s="6"/>
    </row>
    <row r="6" spans="1:16" x14ac:dyDescent="0.25">
      <c r="A6" s="6"/>
      <c r="B6" s="3" t="s">
        <v>9</v>
      </c>
      <c r="C6" s="6"/>
      <c r="D6" s="6"/>
      <c r="E6" s="6"/>
      <c r="F6" s="6"/>
      <c r="G6" s="6"/>
      <c r="H6" s="6"/>
      <c r="I6" s="7"/>
      <c r="J6" s="6"/>
      <c r="K6" s="6"/>
      <c r="N6" s="14"/>
      <c r="O6" s="14"/>
      <c r="P6" s="14"/>
    </row>
    <row r="7" spans="1:16" x14ac:dyDescent="0.25">
      <c r="A7" s="6"/>
      <c r="B7" s="5" t="s">
        <v>10</v>
      </c>
      <c r="C7" s="6">
        <f>'май 2019'!C7+6</f>
        <v>49</v>
      </c>
      <c r="D7" s="6"/>
      <c r="E7" s="6"/>
      <c r="F7" s="10">
        <f>'май 2019'!F7+90</f>
        <v>707</v>
      </c>
      <c r="G7" s="6"/>
      <c r="H7" s="6"/>
      <c r="I7" s="7">
        <f>'май 2019'!I7+6*0.55/1.2</f>
        <v>32.52288333333334</v>
      </c>
      <c r="J7" s="6"/>
      <c r="K7" s="6"/>
    </row>
    <row r="8" spans="1:16" x14ac:dyDescent="0.25">
      <c r="A8" s="13">
        <v>2</v>
      </c>
      <c r="B8" s="6" t="s">
        <v>11</v>
      </c>
      <c r="C8" s="6">
        <f>'май 2019'!C8+1</f>
        <v>7</v>
      </c>
      <c r="D8" s="6"/>
      <c r="E8" s="6"/>
      <c r="F8" s="10">
        <f>'май 2019'!F8+25</f>
        <v>210</v>
      </c>
      <c r="G8" s="6"/>
      <c r="H8" s="6"/>
      <c r="I8" s="7">
        <f>'май 2019'!I8+12.62746/1.2</f>
        <v>66.1845</v>
      </c>
      <c r="J8" s="6"/>
      <c r="K8" s="6"/>
    </row>
    <row r="9" spans="1:16" x14ac:dyDescent="0.25">
      <c r="A9" s="6"/>
      <c r="B9" s="3" t="s">
        <v>9</v>
      </c>
      <c r="C9" s="6"/>
      <c r="D9" s="6"/>
      <c r="E9" s="6"/>
      <c r="F9" s="6"/>
      <c r="G9" s="6"/>
      <c r="H9" s="6"/>
      <c r="I9" s="6"/>
      <c r="J9" s="6"/>
      <c r="K9" s="6"/>
    </row>
    <row r="10" spans="1:16" x14ac:dyDescent="0.25">
      <c r="A10" s="6"/>
      <c r="B10" s="5" t="s">
        <v>12</v>
      </c>
      <c r="C10" s="6"/>
      <c r="D10" s="6"/>
      <c r="E10" s="6"/>
      <c r="F10" s="6"/>
      <c r="G10" s="6"/>
      <c r="H10" s="6"/>
      <c r="I10" s="6"/>
      <c r="J10" s="6"/>
      <c r="K10" s="6"/>
    </row>
    <row r="11" spans="1:16" x14ac:dyDescent="0.25">
      <c r="A11" s="13">
        <v>3</v>
      </c>
      <c r="B11" s="6" t="s">
        <v>13</v>
      </c>
      <c r="C11" s="6">
        <f>'май 2019'!C11</f>
        <v>1</v>
      </c>
      <c r="D11" s="6"/>
      <c r="E11" s="6"/>
      <c r="F11" s="10">
        <f>'май 2019'!F11</f>
        <v>200</v>
      </c>
      <c r="G11" s="6"/>
      <c r="H11" s="6"/>
      <c r="I11" s="7">
        <f>'май 2019'!I11</f>
        <v>48.970500000000001</v>
      </c>
      <c r="J11" s="6"/>
      <c r="K11" s="6"/>
    </row>
    <row r="12" spans="1:16" x14ac:dyDescent="0.25">
      <c r="A12" s="6"/>
      <c r="B12" s="3" t="s">
        <v>9</v>
      </c>
      <c r="C12" s="6"/>
      <c r="D12" s="6"/>
      <c r="E12" s="6"/>
      <c r="F12" s="6"/>
      <c r="G12" s="6"/>
      <c r="H12" s="6"/>
      <c r="I12" s="6"/>
      <c r="J12" s="6"/>
      <c r="K12" s="6"/>
    </row>
    <row r="13" spans="1:16" ht="30" x14ac:dyDescent="0.25">
      <c r="A13" s="6"/>
      <c r="B13" s="3" t="s">
        <v>14</v>
      </c>
      <c r="C13" s="6"/>
      <c r="D13" s="6"/>
      <c r="E13" s="6"/>
      <c r="F13" s="6"/>
      <c r="G13" s="6"/>
      <c r="H13" s="6"/>
      <c r="I13" s="6"/>
      <c r="J13" s="6"/>
      <c r="K13" s="6"/>
    </row>
    <row r="14" spans="1:16" x14ac:dyDescent="0.25">
      <c r="A14" s="13">
        <v>4</v>
      </c>
      <c r="B14" s="6" t="s">
        <v>15</v>
      </c>
      <c r="C14" s="6"/>
      <c r="D14" s="6"/>
      <c r="E14" s="6"/>
      <c r="F14" s="6"/>
      <c r="G14" s="6"/>
      <c r="H14" s="6"/>
      <c r="I14" s="6"/>
      <c r="J14" s="6"/>
      <c r="K14" s="6"/>
    </row>
    <row r="15" spans="1:16" x14ac:dyDescent="0.25">
      <c r="A15" s="6"/>
      <c r="B15" s="3" t="s">
        <v>9</v>
      </c>
      <c r="C15" s="6"/>
      <c r="D15" s="6"/>
      <c r="E15" s="6"/>
      <c r="F15" s="6"/>
      <c r="G15" s="6"/>
      <c r="H15" s="6"/>
      <c r="I15" s="6"/>
      <c r="J15" s="6"/>
      <c r="K15" s="6"/>
    </row>
    <row r="16" spans="1:16" ht="30" x14ac:dyDescent="0.25">
      <c r="A16" s="6"/>
      <c r="B16" s="3" t="s">
        <v>14</v>
      </c>
      <c r="C16" s="6"/>
      <c r="D16" s="6"/>
      <c r="E16" s="6"/>
      <c r="F16" s="6"/>
      <c r="G16" s="6"/>
      <c r="H16" s="6"/>
      <c r="I16" s="6"/>
      <c r="J16" s="6"/>
      <c r="K16" s="6"/>
    </row>
    <row r="17" spans="1:11" x14ac:dyDescent="0.25">
      <c r="A17" s="13">
        <v>5</v>
      </c>
      <c r="B17" s="6" t="s">
        <v>16</v>
      </c>
      <c r="C17" s="6"/>
      <c r="D17" s="6"/>
      <c r="E17" s="6"/>
      <c r="F17" s="6"/>
      <c r="G17" s="6"/>
      <c r="H17" s="6"/>
      <c r="I17" s="6"/>
      <c r="J17" s="6"/>
      <c r="K17" s="6"/>
    </row>
    <row r="18" spans="1:11" x14ac:dyDescent="0.25">
      <c r="A18" s="6"/>
      <c r="B18" s="3" t="s">
        <v>9</v>
      </c>
      <c r="C18" s="6"/>
      <c r="D18" s="6"/>
      <c r="E18" s="6"/>
      <c r="F18" s="6"/>
      <c r="G18" s="6"/>
      <c r="H18" s="6"/>
      <c r="I18" s="6"/>
      <c r="J18" s="6"/>
      <c r="K18" s="6"/>
    </row>
    <row r="19" spans="1:11" ht="30" x14ac:dyDescent="0.25">
      <c r="A19" s="6"/>
      <c r="B19" s="3" t="s">
        <v>14</v>
      </c>
      <c r="C19" s="6"/>
      <c r="D19" s="6"/>
      <c r="E19" s="6"/>
      <c r="F19" s="6"/>
      <c r="G19" s="6"/>
      <c r="H19" s="6"/>
      <c r="I19" s="6"/>
      <c r="J19" s="6"/>
      <c r="K19" s="6"/>
    </row>
    <row r="20" spans="1:11" x14ac:dyDescent="0.25">
      <c r="A20" s="13">
        <v>6</v>
      </c>
      <c r="B20" s="6" t="s">
        <v>17</v>
      </c>
      <c r="C20" s="6"/>
      <c r="D20" s="6"/>
      <c r="E20" s="6"/>
      <c r="F20" s="6"/>
      <c r="G20" s="6"/>
      <c r="H20" s="6"/>
      <c r="I20" s="6"/>
      <c r="J20" s="6"/>
      <c r="K20" s="6"/>
    </row>
    <row r="22" spans="1:11" ht="147" customHeight="1" x14ac:dyDescent="0.25">
      <c r="A22" s="17" t="s">
        <v>18</v>
      </c>
      <c r="B22" s="18"/>
      <c r="C22" s="18"/>
      <c r="D22" s="18"/>
      <c r="E22" s="18"/>
      <c r="F22" s="18"/>
      <c r="G22" s="18"/>
      <c r="H22" s="18"/>
      <c r="I22" s="18"/>
      <c r="J22" s="18"/>
      <c r="K22" s="18"/>
    </row>
    <row r="25" spans="1:11" x14ac:dyDescent="0.25">
      <c r="A25" s="14" t="s">
        <v>29</v>
      </c>
      <c r="B25" s="14"/>
      <c r="C25" s="14"/>
      <c r="D25" s="14"/>
      <c r="E25" s="14"/>
      <c r="F25" s="14"/>
      <c r="G25" s="14"/>
      <c r="H25" s="14"/>
      <c r="I25" s="14"/>
      <c r="J25" s="14"/>
      <c r="K25" s="14"/>
    </row>
  </sheetData>
  <mergeCells count="9">
    <mergeCell ref="N6:P6"/>
    <mergeCell ref="A22:K22"/>
    <mergeCell ref="A25:K25"/>
    <mergeCell ref="A1:K1"/>
    <mergeCell ref="A2:K2"/>
    <mergeCell ref="A3:B4"/>
    <mergeCell ref="C3:E3"/>
    <mergeCell ref="F3:H3"/>
    <mergeCell ref="I3:K3"/>
  </mergeCells>
  <hyperlinks>
    <hyperlink ref="B7" location="Par2093" display="Par2093"/>
    <hyperlink ref="B10" location="Par2094" display="Par2094"/>
  </hyperlinks>
  <printOptions horizontalCentered="1"/>
  <pageMargins left="0.70866141732283472" right="0.70866141732283472" top="0.74803149606299213" bottom="0.74803149606299213" header="0.31496062992125984" footer="0.31496062992125984"/>
  <pageSetup paperSize="9" scale="71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6</vt:i4>
      </vt:variant>
    </vt:vector>
  </HeadingPairs>
  <TitlesOfParts>
    <vt:vector size="12" baseType="lpstr">
      <vt:lpstr>январь 2019</vt:lpstr>
      <vt:lpstr>февраль 2019</vt:lpstr>
      <vt:lpstr>март 2019</vt:lpstr>
      <vt:lpstr>апрель 2019</vt:lpstr>
      <vt:lpstr>май 2019</vt:lpstr>
      <vt:lpstr>июнь 2019</vt:lpstr>
      <vt:lpstr>'апрель 2019'!Область_печати</vt:lpstr>
      <vt:lpstr>'июнь 2019'!Область_печати</vt:lpstr>
      <vt:lpstr>'май 2019'!Область_печати</vt:lpstr>
      <vt:lpstr>'март 2019'!Область_печати</vt:lpstr>
      <vt:lpstr>'февраль 2019'!Область_печати</vt:lpstr>
      <vt:lpstr>'январь 2019'!Область_печати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2019-07-02T04:44:52Z</dcterms:modified>
</cp:coreProperties>
</file>