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firstSheet="2" activeTab="2"/>
  </bookViews>
  <sheets>
    <sheet name="2016" sheetId="5" state="hidden" r:id="rId1"/>
    <sheet name="2017" sheetId="4" state="hidden" r:id="rId2"/>
    <sheet name="2018" sheetId="1" r:id="rId3"/>
    <sheet name="прил 4" sheetId="3" state="hidden" r:id="rId4"/>
  </sheets>
  <externalReferences>
    <externalReference r:id="rId5"/>
  </externalReferences>
  <definedNames>
    <definedName name="\a">#REF!</definedName>
    <definedName name="\m">#REF!</definedName>
    <definedName name="\n">#REF!</definedName>
    <definedName name="\o">#REF!</definedName>
    <definedName name="_____M8">[0]!_____M8</definedName>
    <definedName name="_____M9">[0]!_____M9</definedName>
    <definedName name="_____q11">[0]!_____q11</definedName>
    <definedName name="_____q15">[0]!_____q15</definedName>
    <definedName name="_____q17">[0]!_____q17</definedName>
    <definedName name="_____q2">[0]!_____q2</definedName>
    <definedName name="_____q3">[0]!_____q3</definedName>
    <definedName name="_____q4">[0]!_____q4</definedName>
    <definedName name="_____q5">[0]!_____q5</definedName>
    <definedName name="_____q6">[0]!_____q6</definedName>
    <definedName name="_____q7">[0]!_____q7</definedName>
    <definedName name="_____q8">[0]!_____q8</definedName>
    <definedName name="_____q9">[0]!_____q9</definedName>
    <definedName name="____M8">[0]!____M8</definedName>
    <definedName name="____M9">[0]!____M9</definedName>
    <definedName name="____Num2">#REF!</definedName>
    <definedName name="____q11">[0]!____q11</definedName>
    <definedName name="____q15">[0]!____q15</definedName>
    <definedName name="____q17">[0]!____q17</definedName>
    <definedName name="____q2">[0]!____q2</definedName>
    <definedName name="____q3">[0]!____q3</definedName>
    <definedName name="____q4">[0]!____q4</definedName>
    <definedName name="____q5">[0]!____q5</definedName>
    <definedName name="____q6">[0]!____q6</definedName>
    <definedName name="____q7">[0]!____q7</definedName>
    <definedName name="____q8">[0]!____q8</definedName>
    <definedName name="____q9">[0]!____q9</definedName>
    <definedName name="___M8">[0]!___M8</definedName>
    <definedName name="___M9">[0]!___M9</definedName>
    <definedName name="___Num2">#REF!</definedName>
    <definedName name="___q11">[0]!___q11</definedName>
    <definedName name="___q15">[0]!___q15</definedName>
    <definedName name="___q17">[0]!___q17</definedName>
    <definedName name="___q2">[0]!___q2</definedName>
    <definedName name="___q3">[0]!___q3</definedName>
    <definedName name="___q4">[0]!___q4</definedName>
    <definedName name="___q5">[0]!___q5</definedName>
    <definedName name="___q6">[0]!___q6</definedName>
    <definedName name="___q7">[0]!___q7</definedName>
    <definedName name="___q8">[0]!___q8</definedName>
    <definedName name="___q9">[0]!___q9</definedName>
    <definedName name="__M8">[0]!__M8</definedName>
    <definedName name="__M9">[0]!__M9</definedName>
    <definedName name="__Num2">#REF!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M8">#N/A</definedName>
    <definedName name="_M9">#N/A</definedName>
    <definedName name="_Num2">#REF!</definedName>
    <definedName name="_q11">#N/A</definedName>
    <definedName name="_q15">#N/A</definedName>
    <definedName name="_q17">#N/A</definedName>
    <definedName name="_q2">#N/A</definedName>
    <definedName name="_q3">#N/A</definedName>
    <definedName name="_q4">#N/A</definedName>
    <definedName name="_q5">#N/A</definedName>
    <definedName name="_q6">#N/A</definedName>
    <definedName name="_q7">#N/A</definedName>
    <definedName name="_q8">#N/A</definedName>
    <definedName name="_q9">#N/A</definedName>
    <definedName name="_r">[0]!_r</definedName>
    <definedName name="÷ĺňâĺđňűé">#REF!</definedName>
    <definedName name="AES">#REF!</definedName>
    <definedName name="àî">[0]!àî</definedName>
    <definedName name="ALL_ORG">#REF!</definedName>
    <definedName name="ALL_SET">#REF!</definedName>
    <definedName name="âňîđîé">#REF!</definedName>
    <definedName name="AOE">#REF!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bnbn">[0]!bnbn</definedName>
    <definedName name="cd">[0]!cd</definedName>
    <definedName name="com">[0]!com</definedName>
    <definedName name="CompOt">[0]!CompOt</definedName>
    <definedName name="CompOt2">[0]!CompOt2</definedName>
    <definedName name="CompRas">[0]!CompRas</definedName>
    <definedName name="Contents">#REF!</definedName>
    <definedName name="COPY_DIAP">#REF!</definedName>
    <definedName name="ct">[0]!ct</definedName>
    <definedName name="cxcx">[0]!cxcx</definedName>
    <definedName name="ď">[0]!ď</definedName>
    <definedName name="DATA">#REF!</definedName>
    <definedName name="DATE">#REF!</definedName>
    <definedName name="ďď">[0]!ďď</definedName>
    <definedName name="đđ">[0]!đđ</definedName>
    <definedName name="DDD">[0]!DDD</definedName>
    <definedName name="đđđ">[0]!đđđ</definedName>
    <definedName name="DEC">#REF!</definedName>
    <definedName name="dffd">[0]!dffd</definedName>
    <definedName name="ďĺđâűé">#REF!</definedName>
    <definedName name="DOC">#REF!</definedName>
    <definedName name="Down_range">#REF!</definedName>
    <definedName name="dsragh">[0]!dsragh</definedName>
    <definedName name="ęĺ">[0]!ęĺ</definedName>
    <definedName name="ESO_ET">#REF!</definedName>
    <definedName name="ESO_PROT">#REF!,#REF!,#REF!,P1_ESO_PROT</definedName>
    <definedName name="ESOcom">#REF!</definedName>
    <definedName name="ew">[0]!ew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OPE">#REF!</definedName>
    <definedName name="FEB">#REF!</definedName>
    <definedName name="fff">#REF!</definedName>
    <definedName name="fg">[0]!fg</definedName>
    <definedName name="FUEL">#REF!</definedName>
    <definedName name="FUEL_ET">#REF!</definedName>
    <definedName name="FUELLIST">#REF!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hfhg">[0]!ghfhg</definedName>
    <definedName name="GRES">#REF!</definedName>
    <definedName name="GRES_DATA">#REF!</definedName>
    <definedName name="GRES_LIST">#REF!</definedName>
    <definedName name="gtty">#REF!,#REF!,#REF!,P1_ESO_PROT</definedName>
    <definedName name="h">[0]!h</definedName>
    <definedName name="hhh">[0]!hhh</definedName>
    <definedName name="hhy">[0]!hhy</definedName>
    <definedName name="îî">[0]!îî</definedName>
    <definedName name="INN">#REF!</definedName>
    <definedName name="j">[0]!j</definedName>
    <definedName name="JAN">#REF!</definedName>
    <definedName name="JUL">#REF!</definedName>
    <definedName name="JUN">#REF!</definedName>
    <definedName name="k">[0]!k</definedName>
    <definedName name="kjk">[0]!kjk</definedName>
    <definedName name="klklk">[0]!klklk</definedName>
    <definedName name="krek">[0]!krek</definedName>
    <definedName name="krek.500.2013">[0]!krek.500.2013</definedName>
    <definedName name="LINE">#REF!</definedName>
    <definedName name="LINE2">#REF!</definedName>
    <definedName name="MAR">#REF!</definedName>
    <definedName name="MAY">#REF!</definedName>
    <definedName name="MO">#REF!</definedName>
    <definedName name="MONTH">#REF!</definedName>
    <definedName name="ňđĺňčé">#REF!</definedName>
    <definedName name="nfyz">[0]!nfyz</definedName>
    <definedName name="nm">[0]!nm</definedName>
    <definedName name="NOM">#REF!</definedName>
    <definedName name="NOV">#REF!</definedName>
    <definedName name="NSRF">#REF!</definedName>
    <definedName name="Num">#REF!</definedName>
    <definedName name="o">[0]!o</definedName>
    <definedName name="OCT">#REF!</definedName>
    <definedName name="OKTMO">#REF!</definedName>
    <definedName name="öó">[0]!öó</definedName>
    <definedName name="ORE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_CLR" hidden="1">#REF!,#REF!,#REF!,#REF!,#REF!</definedName>
    <definedName name="P1_SC22" hidden="1">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SAVE2" hidden="1">#REF!,#REF!,#REF!,#REF!,#REF!,#REF!,#REF!</definedName>
    <definedName name="P1_SCOPE_SV_LD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0_SCOPE_FULL_LOAD" hidden="1">#REF!,#REF!,#REF!,#REF!,#REF!,#REF!</definedName>
    <definedName name="P11_SCOPE_FULL_LOAD" hidden="1">#REF!,#REF!,#REF!,#REF!,#REF!</definedName>
    <definedName name="P12_SCOPE_FULL_LOAD" hidden="1">#REF!,#REF!,#REF!,#REF!,#REF!,#REF!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4_SCOPE_FULL_LOAD" hidden="1">#REF!,#REF!,#REF!,#REF!,#REF!,#REF!</definedName>
    <definedName name="P15_SCOPE_FULL_LOAD" hidden="1">#REF!,#REF!,#REF!,#REF!,#REF!,P1_SCOPE_FULL_LOAD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hidden="1">P5_T1_Protect,P6_T1_Protect,P7_T1_Protect,P8_T1_Protect,P9_T1_Protect,P10_T1_Protect,P11_T1_Protect,P12_T1_Protect,P13_T1_Protect,P14_T1_Protect</definedName>
    <definedName name="P2_SC_CLR" hidden="1">#REF!,#REF!,#REF!,#REF!,#REF!</definedName>
    <definedName name="P2_SC22" hidden="1">#REF!,#REF!,#REF!,#REF!,#REF!,#REF!,#REF!</definedName>
    <definedName name="P2_SCOPE_CORR" hidden="1">#REF!,#REF!,#REF!,#REF!,#REF!,#REF!,#REF!,#REF!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SAVE2" hidden="1">#REF!,#REF!,#REF!,#REF!,#REF!,#REF!</definedName>
    <definedName name="P3_SC22" hidden="1">#REF!,#REF!,#REF!,#REF!,#REF!,#REF!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2.1?Protection">P1_T2.1?Protection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8_SCOPE_FULL_LOAD" hidden="1">#REF!,#REF!,#REF!,#REF!,#REF!,#REF!</definedName>
    <definedName name="P8_SCOPE_NOTIND" hidden="1">#REF!,#REF!,#REF!,#REF!,#REF!,#REF!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ER_ET">#REF!</definedName>
    <definedName name="polta">#REF!</definedName>
    <definedName name="PR_OPT">#REF!</definedName>
    <definedName name="PR_ROZN">#REF!</definedName>
    <definedName name="PROT">#REF!,#REF!,#REF!,#REF!,#REF!,#REF!</definedName>
    <definedName name="qasds">[0]!qasds</definedName>
    <definedName name="qqq">[0]!qqq</definedName>
    <definedName name="qwer">[0]!qwer</definedName>
    <definedName name="REG_ET">#REF!</definedName>
    <definedName name="REG_PROT">#REF!,#REF!,#REF!,#REF!,#REF!,#REF!,#REF!</definedName>
    <definedName name="REGcom">#REF!</definedName>
    <definedName name="regions">#REF!</definedName>
    <definedName name="REGUL">#REF!</definedName>
    <definedName name="rr">[0]!rr</definedName>
    <definedName name="ŕŕ">[0]!ŕŕ</definedName>
    <definedName name="RRE">#REF!</definedName>
    <definedName name="rt">[0]!rt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#REF!,#REF!,#REF!,#REF!,P1_SBT_PROT</definedName>
    <definedName name="SBTcom">#REF!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_LD">#REF!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5_LD">#REF!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5_LD">#REF!</definedName>
    <definedName name="SCOPE_CORR">#REF!,#REF!,#REF!,#REF!,#REF!,[0]!P1_SCOPE_CORR,[0]!P2_SCOPE_CORR</definedName>
    <definedName name="SCOPE_CPR">#REF!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2_LD1">#REF!</definedName>
    <definedName name="SCOPE_F2_LD2">#REF!</definedName>
    <definedName name="SCOPE_FLOAD">#REF!,P1_SCOPE_FLOAD</definedName>
    <definedName name="SCOPE_FORM46_EE1">#REF!</definedName>
    <definedName name="SCOPE_FRML">#REF!,#REF!,P1_SCOPE_FRML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S">#REF!,#REF!,#REF!,#REF!,#REF!,#REF!</definedName>
    <definedName name="SCOPE_SS2">#REF!</definedName>
    <definedName name="SCOPE_SV_LD2">#REF!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_SC_4">#REF!</definedName>
    <definedName name="SP_SC_5">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q">#REF!</definedName>
    <definedName name="SV">#REF!</definedName>
    <definedName name="T0?axis?ПРД?РЕГ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1?axis?ПРД?РЕГ">#REF!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>P15_T1_Protect,P16_T1_Protect,P17_T1_Protect,P18_T1_Protect,P19_T1_Protect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6?axis?R?ОРГ">#REF!</definedName>
    <definedName name="T16?axis?R?ОРГ?">#REF!</definedName>
    <definedName name="T16?axis?ПРД?РЕГ">#REF!</definedName>
    <definedName name="T16?Data">#REF!</definedName>
    <definedName name="T16?item_ext?РОСТ">#REF!</definedName>
    <definedName name="T16?L2">#REF!</definedName>
    <definedName name="T16?Name">#REF!</definedName>
    <definedName name="T16?Table">#REF!</definedName>
    <definedName name="T16?Title">#REF!</definedName>
    <definedName name="T16?unit?ПРЦ">#REF!</definedName>
    <definedName name="T16?unit?ТРУБ">#REF!</definedName>
    <definedName name="T16_Copy">#REF!</definedName>
    <definedName name="T16_Copy2">#REF!</definedName>
    <definedName name="T17.1?axis?C?НП?">#REF!</definedName>
    <definedName name="T17.1?axis?ПРД?БАЗ">#REF!</definedName>
    <definedName name="T17.1?axis?ПРД?РЕГ">#REF!</definedName>
    <definedName name="T17.1?Name">#REF!</definedName>
    <definedName name="T17.1?Table">#REF!</definedName>
    <definedName name="T17.1?Title">#REF!</definedName>
    <definedName name="T17.1_Copy">#REF!</definedName>
    <definedName name="T17?axis?ПРД?РЕГ">#REF!</definedName>
    <definedName name="T17?Data">#REF!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Protection">P2_T17_Protection,P3_T17_Protection,P4_T17_Protection,P5_T17_Protection,P6_T17_Protection</definedName>
    <definedName name="T18.1?Data">P1_T18.1?Data,P2_T18.1?Data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2.1?Data">#N/A</definedName>
    <definedName name="T2.1?Protection">P6_T2.1?Protection</definedName>
    <definedName name="T2?axis?ПРД?РЕГ">#REF!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_">#REF!</definedName>
    <definedName name="T2_DiapProt">P1_T2_DiapProt,P2_T2_DiapProt</definedName>
    <definedName name="T21.2.1?Data">P1_T21.2.1?Data,P2_T21.2.1?Data</definedName>
    <definedName name="T21.2.2?Data">P1_T21.2.2?Data,P2_T21.2.2?Data</definedName>
    <definedName name="T21.3?Columns">#REF!</definedName>
    <definedName name="T21.3?ItemComments">#REF!</definedName>
    <definedName name="T21.3?Items">#REF!</definedName>
    <definedName name="T21.3?Scope">#REF!</definedName>
    <definedName name="T21.4?Data">P1_T21.4?Data,P2_T21.4?Data</definedName>
    <definedName name="T21?axis?R?ДОГОВОР">#REF!</definedName>
    <definedName name="T21?axis?R?ДОГОВОР?">#REF!</definedName>
    <definedName name="T21?axis?ПРД?РЕГ">#REF!</definedName>
    <definedName name="T21?item_ext?РОСТ">#REF!</definedName>
    <definedName name="T21?L1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4?axis?ПРД?РЕГ">#REF!</definedName>
    <definedName name="T24?item_ext?РОСТ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Table">#REF!</definedName>
    <definedName name="T24?Title">#REF!</definedName>
    <definedName name="T24_Copy1">#REF!</definedName>
    <definedName name="T24_Copy2">#REF!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7?axis?ПРД?РЕГ">#REF!</definedName>
    <definedName name="T27?Data">#REF!</definedName>
    <definedName name="T27?item_ext?РОСТ">#REF!</definedName>
    <definedName name="T27?L1">#REF!</definedName>
    <definedName name="T27?L2">#REF!</definedName>
    <definedName name="T27?L3">#REF!</definedName>
    <definedName name="T27?L4">#REF!</definedName>
    <definedName name="T27?L5">#REF!</definedName>
    <definedName name="T27?L6">#REF!</definedName>
    <definedName name="T27?Name">#REF!</definedName>
    <definedName name="T27?Table">#REF!</definedName>
    <definedName name="T27?Title">#REF!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?axis?ПРД?РЕГ">#REF!</definedName>
    <definedName name="T3?Data">#REF!</definedName>
    <definedName name="T3?item_ext?РОСТ">#REF!</definedName>
    <definedName name="T3?L1">#REF!</definedName>
    <definedName name="T3?L1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ПРД?РЕГ">#REF!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TT">#REF!</definedName>
    <definedName name="tty">[0]!tty</definedName>
    <definedName name="upr">[0]!upr</definedName>
    <definedName name="ůůů">[0]!ůůů</definedName>
    <definedName name="VDOC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1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>#REF!</definedName>
    <definedName name="авг2">#REF!</definedName>
    <definedName name="ап">[0]!ап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_xlnm.Database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>#REF!</definedName>
    <definedName name="вртт">[0]!вртт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ее">[0]!еее</definedName>
    <definedName name="еще">[0]!еще</definedName>
    <definedName name="ж">[0]!ж</definedName>
    <definedName name="жд">[0]!жд</definedName>
    <definedName name="з4">#REF!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тит">[0]!итит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>#REF!</definedName>
    <definedName name="Критерии_ИМ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[0]!лл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8">[0]!М8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Р">#REF!</definedName>
    <definedName name="мым">[0]!мым</definedName>
    <definedName name="нгг">[0]!нгг</definedName>
    <definedName name="ноя">#REF!</definedName>
    <definedName name="ноя2">#REF!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окт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>#REF!</definedName>
    <definedName name="ОРГ">#REF!</definedName>
    <definedName name="ОРГАНИЗАЦИЯ">#REF!</definedName>
    <definedName name="отпуск">[0]!отпуск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лан">[0]!план</definedName>
    <definedName name="план56">[0]!план56</definedName>
    <definedName name="ПМС">[0]!ПМС</definedName>
    <definedName name="ПМС1">[0]!ПМС1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л_нас_нн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л6">[0]!прил6</definedName>
    <definedName name="Приход_расход">#REF!</definedName>
    <definedName name="Проект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>#REF!</definedName>
    <definedName name="сен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>#REF!</definedName>
    <definedName name="таня">[0]!таня</definedName>
    <definedName name="текмес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>#REF!</definedName>
    <definedName name="шир_дан">#REF!</definedName>
    <definedName name="шир_отч">#REF!</definedName>
    <definedName name="шир_прош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>#REF!</definedName>
    <definedName name="янв2">#REF!</definedName>
    <definedName name="яя">[0]!яя</definedName>
    <definedName name="яяя">[0]!яяя</definedName>
  </definedNames>
  <calcPr calcId="145621"/>
</workbook>
</file>

<file path=xl/calcChain.xml><?xml version="1.0" encoding="utf-8"?>
<calcChain xmlns="http://schemas.openxmlformats.org/spreadsheetml/2006/main">
  <c r="F70" i="1" l="1"/>
  <c r="F65" i="1"/>
  <c r="F60" i="1"/>
  <c r="F55" i="1"/>
  <c r="F58" i="1"/>
  <c r="F49" i="1" l="1"/>
  <c r="F21" i="1" l="1"/>
  <c r="F20" i="1" s="1"/>
  <c r="F19" i="1" s="1"/>
  <c r="F22" i="1"/>
  <c r="F23" i="1"/>
  <c r="F24" i="1"/>
  <c r="F28" i="1"/>
  <c r="F31" i="1"/>
  <c r="F30" i="1"/>
  <c r="F43" i="1"/>
  <c r="F40" i="1"/>
  <c r="F38" i="1"/>
  <c r="F37" i="1"/>
  <c r="F34" i="1" s="1"/>
  <c r="F35" i="1"/>
  <c r="F26" i="1"/>
  <c r="E54" i="1" l="1"/>
  <c r="E49" i="1"/>
  <c r="E34" i="1"/>
  <c r="E31" i="1"/>
  <c r="E28" i="1" s="1"/>
  <c r="E26" i="1"/>
  <c r="E22" i="1"/>
  <c r="E21" i="1" s="1"/>
  <c r="F74" i="5"/>
  <c r="E74" i="5"/>
  <c r="F69" i="5"/>
  <c r="E69" i="5"/>
  <c r="F64" i="5"/>
  <c r="E64" i="5"/>
  <c r="F59" i="5"/>
  <c r="E59" i="5"/>
  <c r="F58" i="5"/>
  <c r="F56" i="5"/>
  <c r="F53" i="5"/>
  <c r="E53" i="5"/>
  <c r="F35" i="5"/>
  <c r="F32" i="5"/>
  <c r="E32" i="5"/>
  <c r="E33" i="5" s="1"/>
  <c r="F29" i="5"/>
  <c r="F28" i="5"/>
  <c r="E25" i="5"/>
  <c r="F22" i="5"/>
  <c r="E22" i="5"/>
  <c r="F20" i="5"/>
  <c r="F17" i="5" s="1"/>
  <c r="E20" i="5"/>
  <c r="E17" i="5" s="1"/>
  <c r="E16" i="5" s="1"/>
  <c r="E41" i="5" s="1"/>
  <c r="E15" i="5"/>
  <c r="F75" i="4"/>
  <c r="E75" i="4"/>
  <c r="F70" i="4"/>
  <c r="E70" i="4"/>
  <c r="F65" i="4"/>
  <c r="E65" i="4"/>
  <c r="F60" i="4"/>
  <c r="E60" i="4"/>
  <c r="F59" i="4"/>
  <c r="E59" i="4"/>
  <c r="F57" i="4"/>
  <c r="E54" i="4"/>
  <c r="F43" i="4"/>
  <c r="F38" i="4"/>
  <c r="F36" i="4"/>
  <c r="F33" i="4" s="1"/>
  <c r="F25" i="4" s="1"/>
  <c r="E33" i="4"/>
  <c r="E34" i="4" s="1"/>
  <c r="F22" i="4"/>
  <c r="E22" i="4"/>
  <c r="F21" i="4"/>
  <c r="F20" i="4" s="1"/>
  <c r="E20" i="4"/>
  <c r="E17" i="4" s="1"/>
  <c r="F18" i="4"/>
  <c r="E20" i="1" l="1"/>
  <c r="E19" i="1" s="1"/>
  <c r="F25" i="5"/>
  <c r="F16" i="5" s="1"/>
  <c r="F41" i="5" s="1"/>
  <c r="F43" i="5" s="1"/>
  <c r="F17" i="4"/>
  <c r="F16" i="4" s="1"/>
  <c r="F42" i="4" s="1"/>
  <c r="F44" i="4" s="1"/>
  <c r="F54" i="4"/>
  <c r="E25" i="4"/>
  <c r="E16" i="4" s="1"/>
</calcChain>
</file>

<file path=xl/comments1.xml><?xml version="1.0" encoding="utf-8"?>
<comments xmlns="http://schemas.openxmlformats.org/spreadsheetml/2006/main">
  <authors>
    <author>Автор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и затрат на услуги по передаче э/э ФСК, МРСК
</t>
        </r>
      </text>
    </comment>
  </commentList>
</comments>
</file>

<file path=xl/sharedStrings.xml><?xml version="1.0" encoding="utf-8"?>
<sst xmlns="http://schemas.openxmlformats.org/spreadsheetml/2006/main" count="794" uniqueCount="258">
  <si>
    <t>от 24 октября 2014 г. № 1831-э</t>
  </si>
  <si>
    <t>Форма раскрытия информации о движении активов, включающий балансовуюстоимость активов на начало года, балансовую стоимость активов на конец года,а также информацию о выбытии активов в течение года, о вводе активов в течениегода, в том числе за счет переоценки, модернизации, реконструкции, строительстваи приобретения нового оборудования</t>
  </si>
  <si>
    <t>Наименование</t>
  </si>
  <si>
    <t>организации АО "ГНЦ НИИАР"</t>
  </si>
  <si>
    <t>АО "ГНЦ НИИАР"</t>
  </si>
  <si>
    <t>ИНН:</t>
  </si>
  <si>
    <t>КПП:</t>
  </si>
  <si>
    <t>№</t>
  </si>
  <si>
    <t>п/пПоказательЕд. изм.ГодПримечание *планфакт1</t>
  </si>
  <si>
    <t>Остаточная балансовая стоимость активов на начало года долгосрочного периода регулированиятыс. руб.75522.9375608.963</t>
  </si>
  <si>
    <t>Ввод активов (основных средств), всеготыс. руб.340030313.449</t>
  </si>
  <si>
    <t>МВА</t>
  </si>
  <si>
    <t>км</t>
  </si>
  <si>
    <t>Увеличение стоимости активов (основных средств) за счет переоценкитыс. руб.</t>
  </si>
  <si>
    <t>Ввод активов (основных средств) за годтыс. руб.</t>
  </si>
  <si>
    <t>в том числе модернизация и реконструкциятыс. руб.172528567.539произведена замена оборудования</t>
  </si>
  <si>
    <t>в том числе новое строительствотыс. руб.</t>
  </si>
  <si>
    <t>Прочее, в том числе приобретение нового оборудованиятыс. руб.16751745.91</t>
  </si>
  <si>
    <t>Выбытие активов (основных средств)тыс. руб.01276.922</t>
  </si>
  <si>
    <t>Остаточная балансовая стоимость активов на конец года долгосрочного периода регулированиятыс. руб.68524.897722.116</t>
  </si>
  <si>
    <t>Примечание:</t>
  </si>
  <si>
    <t>_____*_При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</si>
  <si>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Форма раскрытия информации о движении активов, включающий балансовую</t>
  </si>
  <si>
    <t>стоимость активов на начало года, балансовую стоимость активов на конец года,</t>
  </si>
  <si>
    <t>а также информацию о выбытии активов в течение года, о вводе активов в течение</t>
  </si>
  <si>
    <t>года, в том числе за счет переоценки, модернизации, реконструкции, строительства</t>
  </si>
  <si>
    <t>и приобретения нового оборудования</t>
  </si>
  <si>
    <t xml:space="preserve">Наименование   </t>
  </si>
  <si>
    <t>7302040242</t>
  </si>
  <si>
    <t>730350001</t>
  </si>
  <si>
    <t>№
п/п</t>
  </si>
  <si>
    <t>Показатель</t>
  </si>
  <si>
    <t>Ед. изм.</t>
  </si>
  <si>
    <t>Год</t>
  </si>
  <si>
    <t>Примечание *</t>
  </si>
  <si>
    <t>план</t>
  </si>
  <si>
    <t>факт</t>
  </si>
  <si>
    <t>1</t>
  </si>
  <si>
    <t>Остаточная балансовая стоимость активов на начало года долгосрочного периода регулирования</t>
  </si>
  <si>
    <t>тыс. руб.</t>
  </si>
  <si>
    <t>2</t>
  </si>
  <si>
    <t>Ввод активов (основных средств), всего</t>
  </si>
  <si>
    <t>2.1</t>
  </si>
  <si>
    <t>Увеличение стоимости активов (основных средств) за счет переоценки</t>
  </si>
  <si>
    <t>2.2</t>
  </si>
  <si>
    <t>Ввод активов (основных средств) за год</t>
  </si>
  <si>
    <t>2.2.1</t>
  </si>
  <si>
    <t>в том числе модернизация и реконструкция</t>
  </si>
  <si>
    <t>произведена замена оборудования</t>
  </si>
  <si>
    <t>2.2.2</t>
  </si>
  <si>
    <t>в том числе новое строительство</t>
  </si>
  <si>
    <t>2.2.3</t>
  </si>
  <si>
    <t>Прочее, в том числе приобретение нового оборудования</t>
  </si>
  <si>
    <t>3</t>
  </si>
  <si>
    <t>Выбытие активов (основных средств)</t>
  </si>
  <si>
    <t>4</t>
  </si>
  <si>
    <t>Остаточная балансовая стоимость активов на конец года долгосрочного периода регулирования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</si>
  <si>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</si>
  <si>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</si>
  <si>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</si>
  <si>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</si>
  <si>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</si>
  <si>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№ п/п</t>
  </si>
  <si>
    <t>2017 год</t>
  </si>
  <si>
    <t>I</t>
  </si>
  <si>
    <t>Структура затрат</t>
  </si>
  <si>
    <t>х</t>
  </si>
  <si>
    <t>Необходимая валовая выручка 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</si>
  <si>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</si>
  <si>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</si>
  <si>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</si>
  <si>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</si>
  <si>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</si>
  <si>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</si>
  <si>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</si>
  <si>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</si>
  <si>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</si>
  <si>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</si>
  <si>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</si>
  <si>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</si>
  <si>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</si>
  <si>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</si>
  <si>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</si>
  <si>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</si>
  <si>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1.1.3.1</t>
  </si>
  <si>
    <t>Ремонт основных фондов</t>
  </si>
  <si>
    <t xml:space="preserve">В ТБР прямые затраты на ремонт отражены одной суммой, без разбивки по статьям затрат. Фактические расходы отражены в статьях 1.1.1.2; 1.1.1.3.1. </t>
  </si>
  <si>
    <t>1.1.3.2</t>
  </si>
  <si>
    <t>1.1.3.3</t>
  </si>
  <si>
    <t>Расходы на командировки и представительские</t>
  </si>
  <si>
    <t>Расходы на обеспечение нормальных условий труда и мер по технике безопасности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</si>
  <si>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</si>
  <si>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</si>
  <si>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</si>
  <si>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</si>
  <si>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</si>
  <si>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</si>
  <si>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</si>
  <si>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</si>
  <si>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</si>
  <si>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</si>
  <si>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</si>
  <si>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</si>
  <si>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</si>
  <si>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</si>
  <si>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</si>
  <si>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</si>
  <si>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</si>
  <si>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</si>
  <si>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</si>
  <si>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</si>
  <si>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</si>
  <si>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</si>
  <si>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</si>
  <si>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</si>
  <si>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</si>
  <si>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</si>
  <si>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</si>
  <si>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</si>
  <si>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</si>
  <si>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</si>
  <si>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</si>
  <si>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</si>
  <si>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</si>
  <si>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</si>
  <si>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</si>
  <si>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</si>
  <si>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</si>
  <si>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</si>
  <si>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</si>
  <si>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</si>
  <si>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ВН</t>
  </si>
  <si>
    <t>2.2.</t>
  </si>
  <si>
    <t>СН1</t>
  </si>
  <si>
    <t>2.3.</t>
  </si>
  <si>
    <t>СН2</t>
  </si>
  <si>
    <t>НН</t>
  </si>
  <si>
    <t>у.е.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</si>
  <si>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</si>
  <si>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</si>
  <si>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</si>
  <si>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</si>
  <si>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</si>
  <si>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к приказу</t>
  </si>
  <si>
    <t>Федеральной службы по тарифам</t>
  </si>
  <si>
    <t>Наименование организации: ООО ЭСК "Энергия"</t>
  </si>
  <si>
    <t>Долгосрочный период регулирования:   2018-2020 гг.</t>
  </si>
  <si>
    <t>Приложение 3</t>
  </si>
  <si>
    <t>Себестоимость, всего</t>
  </si>
  <si>
    <t>Амортизационные отчисления</t>
  </si>
  <si>
    <t>1.1.4.1</t>
  </si>
  <si>
    <t>1.1.4.2</t>
  </si>
  <si>
    <t>Налоги, пошлины и сборы</t>
  </si>
  <si>
    <t>1.1.4.3</t>
  </si>
  <si>
    <t>Расходы на обслуживание операционных заемных средств</t>
  </si>
  <si>
    <t>1.1.4.4</t>
  </si>
  <si>
    <t>1.1.4.5</t>
  </si>
  <si>
    <t>Прибыль до налогообложения</t>
  </si>
  <si>
    <t>Налог на прибыль</t>
  </si>
  <si>
    <t>Чистая прибыль, всего</t>
  </si>
  <si>
    <t>1.2.2.1</t>
  </si>
  <si>
    <t>1.2.2.2</t>
  </si>
  <si>
    <t>1.2.2.3</t>
  </si>
  <si>
    <t>1.2.2.4</t>
  </si>
  <si>
    <t>1.4</t>
  </si>
  <si>
    <t>1.5</t>
  </si>
  <si>
    <t>1.4.1</t>
  </si>
  <si>
    <t>Недополученный по независящим причинам доход (+)/избыток средств, полученный в предыдущем периоде регулирования (-)</t>
  </si>
  <si>
    <t>1.4.1.1</t>
  </si>
  <si>
    <t xml:space="preserve">Справочно: «Количество льготных технологических присоединений» </t>
  </si>
  <si>
    <t xml:space="preserve">Наименование организации: ООО ЭСК "Энергия" </t>
  </si>
  <si>
    <t>ИНН: 2452043606</t>
  </si>
  <si>
    <t>КПП: 245201001</t>
  </si>
  <si>
    <t>Примечание</t>
  </si>
  <si>
    <t>1.1.</t>
  </si>
  <si>
    <t>В ТБР расходы на ремонт утверждены одной суммой без разбивки по статьям затрат. В формате в графе "план" отражены по стр.1.1.4.1.
В связи с корректировкой ремонтной программы и переносом части работ с подрядного способа на хоз.способ</t>
  </si>
  <si>
    <t>В ТБР расходы на ремонт утверждены одной суммой без разбивки по статьям затрат. В формате в графе "план" отражены по стр.1.1.4.1.</t>
  </si>
  <si>
    <t>Фонд оплаты труда и отчисления на социальные нужды, всего</t>
  </si>
  <si>
    <t>В связи с корректировкой ремонтной программы и переносом с подрядного способа на хоз.способ (увеличение объема работ  (по факту переработка)</t>
  </si>
  <si>
    <t>по плану амортизационные отчисления приняты в величине фактических расходов по состоянию на поледнюю отчетную дату, по факту с учетом ввода основных средств</t>
  </si>
  <si>
    <t>1.1.4</t>
  </si>
  <si>
    <t xml:space="preserve">Прочие расходы </t>
  </si>
  <si>
    <t>Оплата услуг ОАО "РЖД"</t>
  </si>
  <si>
    <t>В связи с не включением затрат по арендной плате в тарифы по причине отсутствия начисления амортизации на переданное в аренду оборудование  муниципальных образований, заключение договоров аренды электросетевого сетевого оборудования с бюджетными организациями</t>
  </si>
  <si>
    <t>налоги, пошлины и сборы</t>
  </si>
  <si>
    <t>1.1.4.6</t>
  </si>
  <si>
    <t>расходы на возврат и обслуживание заемных средств, направляемых на финансирование капитальных вложений</t>
  </si>
  <si>
    <t>1.1.4.7</t>
  </si>
  <si>
    <t>прочие расходы (с расшифровкой) ****</t>
  </si>
  <si>
    <t>В связи с не включением в тарифы затрат</t>
  </si>
  <si>
    <t>1.1.4.7.1</t>
  </si>
  <si>
    <t>Работы и услуги непроизводственного характера</t>
  </si>
  <si>
    <t>1.1.4.7.2</t>
  </si>
  <si>
    <t>Расходы на услуги вневедомственной охраны и коммунального хозяйства</t>
  </si>
  <si>
    <t>1.1.4.7.3</t>
  </si>
  <si>
    <t>Расходы на информационные услуги, услуги связи</t>
  </si>
  <si>
    <t>1.1.4.7.4</t>
  </si>
  <si>
    <t>1.1.4.7.5</t>
  </si>
  <si>
    <t>1.1.4.7.6</t>
  </si>
  <si>
    <t>Расходы на транспортные услуги</t>
  </si>
  <si>
    <t>1.1.4.7.7</t>
  </si>
  <si>
    <t>Расходы на страхование</t>
  </si>
  <si>
    <t>1.1.4.7.8</t>
  </si>
  <si>
    <t>Услуги банка</t>
  </si>
  <si>
    <t>По факту начислен налог на прибыль с учетом  отложенных налоговых обязательств (ОНО)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</si>
  <si>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капитальные вложения (инвестиции)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</si>
  <si>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возврат инвестиционных кредитов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</si>
  <si>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дивиденды по акциям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</si>
  <si>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из прибыли (с расшифровкой)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</si>
  <si>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  </r>
  </si>
  <si>
    <t>Увеличение кол-ва заявителей, увеличение стоимости используемых материалов и оборудования используемых для технологического присоединения</t>
  </si>
  <si>
    <t>Справочно: расходы на ремонт, всего (пункт 1.1.1.2 + пункт 1.1.2.1 +  пункт 1.1.3.1)</t>
  </si>
  <si>
    <t>По факту ремонтные работы произведены в большем объеме</t>
  </si>
  <si>
    <t>Справочно: Объем технологических потерь</t>
  </si>
  <si>
    <t>МВт·ч</t>
  </si>
  <si>
    <t>МВа</t>
  </si>
  <si>
    <t>2.1.</t>
  </si>
  <si>
    <t>2.4.</t>
  </si>
  <si>
    <t>Количество условных единиц по линиям электропередач, всего, в том числе:</t>
  </si>
  <si>
    <t>3.1.</t>
  </si>
  <si>
    <t>3.2.</t>
  </si>
  <si>
    <t>3.3.</t>
  </si>
  <si>
    <t>3.4.</t>
  </si>
  <si>
    <t>Количество условных единиц по подстанциям, всего, в том числе:</t>
  </si>
  <si>
    <t>4.1.</t>
  </si>
  <si>
    <t>4.2.</t>
  </si>
  <si>
    <t>4.3.</t>
  </si>
  <si>
    <t>4.4.</t>
  </si>
  <si>
    <t>Длина линий электропередач, всего, в том числе:</t>
  </si>
  <si>
    <t>5.1.</t>
  </si>
  <si>
    <t>5.2.</t>
  </si>
  <si>
    <t>5.3.</t>
  </si>
  <si>
    <t>5.4.</t>
  </si>
  <si>
    <t>-</t>
  </si>
  <si>
    <t>норматив технологического расхода (потерь) электрической энергии, установленный Минэнерго России*****</t>
  </si>
  <si>
    <t>не утверждался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</si>
  <si>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
№ 1178, за исключением подпунктов 1.1.4.1-1.1.4.4.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</si>
  <si>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2018 год</t>
  </si>
  <si>
    <t>Прочие подконтрольные расходы (с расшифровкой)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</si>
  <si>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социальное развитие (включая социальные выплаты)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</si>
  <si>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транспортные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</si>
  <si>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(с расшифровкой)****</t>
    </r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</si>
  <si>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</si>
  <si>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</si>
  <si>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</si>
  <si>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 xml:space="preserve"> Оплата услуг ОАО «ФСК ЕЭС»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</si>
  <si>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 
№ 1178.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</si>
  <si>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Форма раскрытия информации о структуре и объемах затрат на оказание услуг
по передаче электрической энергии сетевыми организациями,
регулирование деятельности которых осуществляется методом
экономически обоснованных расходов (затрат)</t>
  </si>
  <si>
    <t>2016 год</t>
  </si>
  <si>
    <t>В ТБР НВВ утверждена на год, по факту компания получила тариф в IV кв</t>
  </si>
  <si>
    <t xml:space="preserve">   в том числе на ремонт</t>
  </si>
  <si>
    <t xml:space="preserve">    в том числе на ремонт</t>
  </si>
  <si>
    <t>В ТБР расходы утверждены одной суммой без разбивки по статьям затрат</t>
  </si>
  <si>
    <t>отложенные налоговые активы (ОНА)</t>
  </si>
  <si>
    <t>ИНН: 2452043605</t>
  </si>
  <si>
    <t>КПП: 245201000</t>
  </si>
  <si>
    <t>Приложение 1</t>
  </si>
  <si>
    <t>В связи с корректировкой ремонтной программы и переносом с подрядного способа на хоз.способ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</si>
</sst>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  <numFmt numFmtId="167" formatCode="0.0%"/>
    <numFmt numFmtId="168" formatCode="0.0%_);\(0.0%\)"/>
    <numFmt numFmtId="169" formatCode="#,##0_);[Red]\(#,##0\)"/>
    <numFmt numFmtId="170" formatCode="#.##0\.00"/>
    <numFmt numFmtId="171" formatCode="#\.00"/>
    <numFmt numFmtId="172" formatCode="_-* #,##0.00&quot;р.&quot;_-;\-* #,##0.00&quot;р.&quot;_-;_-* &quot;-&quot;??&quot;р.&quot;_-;_-@_-"/>
    <numFmt numFmtId="173" formatCode="#\."/>
    <numFmt numFmtId="174" formatCode="General_)"/>
    <numFmt numFmtId="175" formatCode="_-* #,##0&quot;đ.&quot;_-;\-* #,##0&quot;đ.&quot;_-;_-* &quot;-&quot;&quot;đ.&quot;_-;_-@_-"/>
    <numFmt numFmtId="176" formatCode="_-* #,##0.00&quot;đ.&quot;_-;\-* #,##0.00&quot;đ.&quot;_-;_-* &quot;-&quot;??&quot;đ.&quot;_-;_-@_-"/>
    <numFmt numFmtId="177" formatCode="_-* #,##0_-;\-* #,##0_-;_-* &quot;-&quot;_-;_-@_-"/>
    <numFmt numFmtId="178" formatCode="_-* #,##0.00_-;\-* #,##0.00_-;_-* &quot;-&quot;??_-;_-@_-"/>
    <numFmt numFmtId="179" formatCode="&quot;$&quot;#,##0_);[Red]\(&quot;$&quot;#,##0\)"/>
    <numFmt numFmtId="180" formatCode="_-&quot;Ј&quot;* #,##0.00_-;\-&quot;Ј&quot;* #,##0.00_-;_-&quot;Ј&quot;* &quot;-&quot;??_-;_-@_-"/>
    <numFmt numFmtId="181" formatCode="\$#,##0\ ;\(\$#,##0\)"/>
    <numFmt numFmtId="182" formatCode="0.0"/>
    <numFmt numFmtId="183" formatCode="#,##0_);[Blue]\(#,##0\)"/>
    <numFmt numFmtId="184" formatCode="_-* #,##0_đ_._-;\-* #,##0_đ_._-;_-* &quot;-&quot;_đ_._-;_-@_-"/>
    <numFmt numFmtId="185" formatCode="_-* #,##0.00_đ_._-;\-* #,##0.00_đ_._-;_-* &quot;-&quot;??_đ_._-;_-@_-"/>
    <numFmt numFmtId="186" formatCode="_-* #,##0\ _р_._-;\-* #,##0\ _р_._-;_-* &quot;-&quot;\ _р_._-;_-@_-"/>
    <numFmt numFmtId="187" formatCode="_-* #,##0.00\ _р_._-;\-* #,##0.00\ _р_._-;_-* &quot;-&quot;??\ _р_._-;_-@_-"/>
    <numFmt numFmtId="188" formatCode="#,##0.0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color indexed="62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0"/>
      <name val="Times New Roman CYR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03">
    <xf numFmtId="0" fontId="0" fillId="0" borderId="0"/>
    <xf numFmtId="0" fontId="6" fillId="0" borderId="0"/>
    <xf numFmtId="0" fontId="17" fillId="0" borderId="0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  <xf numFmtId="0" fontId="1" fillId="0" borderId="0"/>
    <xf numFmtId="0" fontId="1" fillId="0" borderId="0"/>
    <xf numFmtId="166" fontId="18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16" fillId="0" borderId="0" applyNumberFormat="0" applyFont="0" applyFill="0" applyBorder="0" applyAlignment="0" applyProtection="0">
      <alignment vertical="top"/>
    </xf>
    <xf numFmtId="0" fontId="1" fillId="2" borderId="1" applyNumberFormat="0" applyFont="0" applyAlignment="0" applyProtection="0"/>
    <xf numFmtId="0" fontId="2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14" fillId="3" borderId="0" applyBorder="0">
      <alignment horizontal="right"/>
    </xf>
    <xf numFmtId="4" fontId="14" fillId="3" borderId="0" applyBorder="0">
      <alignment horizontal="right"/>
    </xf>
    <xf numFmtId="0" fontId="6" fillId="0" borderId="0"/>
    <xf numFmtId="0" fontId="2" fillId="0" borderId="0"/>
    <xf numFmtId="0" fontId="6" fillId="0" borderId="0"/>
    <xf numFmtId="0" fontId="29" fillId="0" borderId="0"/>
    <xf numFmtId="167" fontId="30" fillId="0" borderId="0">
      <alignment vertical="top"/>
    </xf>
    <xf numFmtId="167" fontId="31" fillId="0" borderId="0">
      <alignment vertical="top"/>
    </xf>
    <xf numFmtId="168" fontId="31" fillId="5" borderId="0">
      <alignment vertical="top"/>
    </xf>
    <xf numFmtId="167" fontId="31" fillId="3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169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29" fillId="0" borderId="0"/>
    <xf numFmtId="0" fontId="29" fillId="0" borderId="0"/>
    <xf numFmtId="0" fontId="32" fillId="0" borderId="0"/>
    <xf numFmtId="0" fontId="32" fillId="0" borderId="0"/>
    <xf numFmtId="169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32" fillId="0" borderId="0"/>
    <xf numFmtId="0" fontId="32" fillId="0" borderId="0"/>
    <xf numFmtId="0" fontId="32" fillId="0" borderId="0"/>
    <xf numFmtId="169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32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32" fillId="0" borderId="0"/>
    <xf numFmtId="170" fontId="33" fillId="0" borderId="0">
      <protection locked="0"/>
    </xf>
    <xf numFmtId="171" fontId="33" fillId="0" borderId="0">
      <protection locked="0"/>
    </xf>
    <xf numFmtId="172" fontId="34" fillId="0" borderId="0">
      <protection locked="0"/>
    </xf>
    <xf numFmtId="172" fontId="34" fillId="0" borderId="0">
      <protection locked="0"/>
    </xf>
    <xf numFmtId="172" fontId="34" fillId="0" borderId="0">
      <protection locked="0"/>
    </xf>
    <xf numFmtId="173" fontId="33" fillId="0" borderId="16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6">
      <protection locked="0"/>
    </xf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23" borderId="0" applyNumberFormat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74" fontId="39" fillId="0" borderId="17">
      <protection locked="0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40" fillId="7" borderId="0" applyNumberFormat="0" applyBorder="0" applyAlignment="0" applyProtection="0"/>
    <xf numFmtId="0" fontId="41" fillId="24" borderId="18" applyNumberFormat="0" applyAlignment="0" applyProtection="0"/>
    <xf numFmtId="0" fontId="42" fillId="25" borderId="19" applyNumberFormat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3" fontId="43" fillId="0" borderId="0" applyFont="0" applyFill="0" applyBorder="0" applyAlignment="0" applyProtection="0"/>
    <xf numFmtId="174" fontId="44" fillId="26" borderId="17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4" fontId="46" fillId="0" borderId="0">
      <alignment vertical="top"/>
    </xf>
    <xf numFmtId="169" fontId="47" fillId="0" borderId="0">
      <alignment vertical="top"/>
    </xf>
    <xf numFmtId="166" fontId="4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82" fontId="50" fillId="0" borderId="0" applyFill="0" applyBorder="0" applyAlignment="0" applyProtection="0"/>
    <xf numFmtId="182" fontId="30" fillId="0" borderId="0" applyFill="0" applyBorder="0" applyAlignment="0" applyProtection="0"/>
    <xf numFmtId="182" fontId="51" fillId="0" borderId="0" applyFill="0" applyBorder="0" applyAlignment="0" applyProtection="0"/>
    <xf numFmtId="182" fontId="52" fillId="0" borderId="0" applyFill="0" applyBorder="0" applyAlignment="0" applyProtection="0"/>
    <xf numFmtId="182" fontId="53" fillId="0" borderId="0" applyFill="0" applyBorder="0" applyAlignment="0" applyProtection="0"/>
    <xf numFmtId="182" fontId="54" fillId="0" borderId="0" applyFill="0" applyBorder="0" applyAlignment="0" applyProtection="0"/>
    <xf numFmtId="182" fontId="55" fillId="0" borderId="0" applyFill="0" applyBorder="0" applyAlignment="0" applyProtection="0"/>
    <xf numFmtId="2" fontId="43" fillId="0" borderId="0" applyFont="0" applyFill="0" applyBorder="0" applyAlignment="0" applyProtection="0"/>
    <xf numFmtId="0" fontId="56" fillId="8" borderId="0" applyNumberFormat="0" applyBorder="0" applyAlignment="0" applyProtection="0"/>
    <xf numFmtId="0" fontId="57" fillId="0" borderId="0">
      <alignment vertical="top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20" applyNumberFormat="0" applyFill="0" applyAlignment="0" applyProtection="0"/>
    <xf numFmtId="0" fontId="60" fillId="0" borderId="0" applyNumberFormat="0" applyFill="0" applyBorder="0" applyAlignment="0" applyProtection="0"/>
    <xf numFmtId="169" fontId="61" fillId="0" borderId="0">
      <alignment vertical="top"/>
    </xf>
    <xf numFmtId="174" fontId="62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64" fillId="11" borderId="18" applyNumberFormat="0" applyAlignment="0" applyProtection="0"/>
    <xf numFmtId="169" fontId="31" fillId="0" borderId="0">
      <alignment vertical="top"/>
    </xf>
    <xf numFmtId="169" fontId="31" fillId="5" borderId="0">
      <alignment vertical="top"/>
    </xf>
    <xf numFmtId="183" fontId="31" fillId="3" borderId="0">
      <alignment vertical="top"/>
    </xf>
    <xf numFmtId="38" fontId="31" fillId="0" borderId="0">
      <alignment vertical="top"/>
    </xf>
    <xf numFmtId="0" fontId="65" fillId="0" borderId="21" applyNumberFormat="0" applyFill="0" applyAlignment="0" applyProtection="0"/>
    <xf numFmtId="0" fontId="66" fillId="27" borderId="0" applyNumberFormat="0" applyBorder="0" applyAlignment="0" applyProtection="0"/>
    <xf numFmtId="0" fontId="67" fillId="0" borderId="0" applyNumberFormat="0" applyFill="0" applyBorder="0" applyAlignment="0" applyProtection="0"/>
    <xf numFmtId="0" fontId="6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/>
    <xf numFmtId="0" fontId="29" fillId="0" borderId="0"/>
    <xf numFmtId="0" fontId="36" fillId="28" borderId="22" applyNumberFormat="0" applyFont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9" fillId="24" borderId="23" applyNumberFormat="0" applyAlignment="0" applyProtection="0"/>
    <xf numFmtId="0" fontId="70" fillId="0" borderId="0" applyNumberFormat="0">
      <alignment horizontal="left"/>
    </xf>
    <xf numFmtId="4" fontId="71" fillId="29" borderId="23" applyNumberFormat="0" applyProtection="0">
      <alignment vertical="center"/>
    </xf>
    <xf numFmtId="4" fontId="72" fillId="29" borderId="23" applyNumberFormat="0" applyProtection="0">
      <alignment vertical="center"/>
    </xf>
    <xf numFmtId="4" fontId="71" fillId="29" borderId="23" applyNumberFormat="0" applyProtection="0">
      <alignment horizontal="left" vertical="center" indent="1"/>
    </xf>
    <xf numFmtId="4" fontId="71" fillId="29" borderId="23" applyNumberFormat="0" applyProtection="0">
      <alignment horizontal="left" vertical="center" indent="1"/>
    </xf>
    <xf numFmtId="0" fontId="16" fillId="30" borderId="23" applyNumberFormat="0" applyProtection="0">
      <alignment horizontal="left" vertical="center" indent="1"/>
    </xf>
    <xf numFmtId="4" fontId="71" fillId="31" borderId="23" applyNumberFormat="0" applyProtection="0">
      <alignment horizontal="right" vertical="center"/>
    </xf>
    <xf numFmtId="4" fontId="71" fillId="32" borderId="23" applyNumberFormat="0" applyProtection="0">
      <alignment horizontal="right" vertical="center"/>
    </xf>
    <xf numFmtId="4" fontId="71" fillId="33" borderId="23" applyNumberFormat="0" applyProtection="0">
      <alignment horizontal="right" vertical="center"/>
    </xf>
    <xf numFmtId="4" fontId="71" fillId="34" borderId="23" applyNumberFormat="0" applyProtection="0">
      <alignment horizontal="right" vertical="center"/>
    </xf>
    <xf numFmtId="4" fontId="71" fillId="35" borderId="23" applyNumberFormat="0" applyProtection="0">
      <alignment horizontal="right" vertical="center"/>
    </xf>
    <xf numFmtId="4" fontId="71" fillId="36" borderId="23" applyNumberFormat="0" applyProtection="0">
      <alignment horizontal="right" vertical="center"/>
    </xf>
    <xf numFmtId="4" fontId="71" fillId="37" borderId="23" applyNumberFormat="0" applyProtection="0">
      <alignment horizontal="right" vertical="center"/>
    </xf>
    <xf numFmtId="4" fontId="71" fillId="38" borderId="23" applyNumberFormat="0" applyProtection="0">
      <alignment horizontal="right" vertical="center"/>
    </xf>
    <xf numFmtId="4" fontId="71" fillId="39" borderId="23" applyNumberFormat="0" applyProtection="0">
      <alignment horizontal="right" vertical="center"/>
    </xf>
    <xf numFmtId="4" fontId="73" fillId="40" borderId="23" applyNumberFormat="0" applyProtection="0">
      <alignment horizontal="left" vertical="center" indent="1"/>
    </xf>
    <xf numFmtId="4" fontId="71" fillId="41" borderId="24" applyNumberFormat="0" applyProtection="0">
      <alignment horizontal="left" vertical="center" indent="1"/>
    </xf>
    <xf numFmtId="4" fontId="74" fillId="42" borderId="0" applyNumberFormat="0" applyProtection="0">
      <alignment horizontal="left" vertical="center" indent="1"/>
    </xf>
    <xf numFmtId="0" fontId="16" fillId="30" borderId="23" applyNumberFormat="0" applyProtection="0">
      <alignment horizontal="left" vertical="center" indent="1"/>
    </xf>
    <xf numFmtId="4" fontId="75" fillId="41" borderId="23" applyNumberFormat="0" applyProtection="0">
      <alignment horizontal="left" vertical="center" indent="1"/>
    </xf>
    <xf numFmtId="4" fontId="75" fillId="43" borderId="23" applyNumberFormat="0" applyProtection="0">
      <alignment horizontal="left" vertical="center" indent="1"/>
    </xf>
    <xf numFmtId="0" fontId="16" fillId="43" borderId="23" applyNumberFormat="0" applyProtection="0">
      <alignment horizontal="left" vertical="center" indent="1"/>
    </xf>
    <xf numFmtId="0" fontId="16" fillId="43" borderId="23" applyNumberFormat="0" applyProtection="0">
      <alignment horizontal="left" vertical="center" indent="1"/>
    </xf>
    <xf numFmtId="0" fontId="16" fillId="44" borderId="23" applyNumberFormat="0" applyProtection="0">
      <alignment horizontal="left" vertical="center" indent="1"/>
    </xf>
    <xf numFmtId="0" fontId="16" fillId="44" borderId="23" applyNumberFormat="0" applyProtection="0">
      <alignment horizontal="left" vertical="center" indent="1"/>
    </xf>
    <xf numFmtId="0" fontId="16" fillId="5" borderId="23" applyNumberFormat="0" applyProtection="0">
      <alignment horizontal="left" vertical="center" indent="1"/>
    </xf>
    <xf numFmtId="0" fontId="16" fillId="5" borderId="23" applyNumberFormat="0" applyProtection="0">
      <alignment horizontal="left" vertical="center" indent="1"/>
    </xf>
    <xf numFmtId="0" fontId="16" fillId="30" borderId="23" applyNumberFormat="0" applyProtection="0">
      <alignment horizontal="left" vertical="center" indent="1"/>
    </xf>
    <xf numFmtId="0" fontId="16" fillId="30" borderId="23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1" fillId="45" borderId="23" applyNumberFormat="0" applyProtection="0">
      <alignment vertical="center"/>
    </xf>
    <xf numFmtId="4" fontId="72" fillId="45" borderId="23" applyNumberFormat="0" applyProtection="0">
      <alignment vertical="center"/>
    </xf>
    <xf numFmtId="4" fontId="71" fillId="45" borderId="23" applyNumberFormat="0" applyProtection="0">
      <alignment horizontal="left" vertical="center" indent="1"/>
    </xf>
    <xf numFmtId="4" fontId="71" fillId="45" borderId="23" applyNumberFormat="0" applyProtection="0">
      <alignment horizontal="left" vertical="center" indent="1"/>
    </xf>
    <xf numFmtId="4" fontId="71" fillId="41" borderId="23" applyNumberFormat="0" applyProtection="0">
      <alignment horizontal="right" vertical="center"/>
    </xf>
    <xf numFmtId="4" fontId="72" fillId="41" borderId="23" applyNumberFormat="0" applyProtection="0">
      <alignment horizontal="right" vertical="center"/>
    </xf>
    <xf numFmtId="0" fontId="16" fillId="30" borderId="23" applyNumberFormat="0" applyProtection="0">
      <alignment horizontal="left" vertical="center" indent="1"/>
    </xf>
    <xf numFmtId="0" fontId="16" fillId="30" borderId="23" applyNumberFormat="0" applyProtection="0">
      <alignment horizontal="left" vertical="center" indent="1"/>
    </xf>
    <xf numFmtId="0" fontId="76" fillId="0" borderId="0"/>
    <xf numFmtId="4" fontId="77" fillId="41" borderId="23" applyNumberFormat="0" applyProtection="0">
      <alignment horizontal="right" vertical="center"/>
    </xf>
    <xf numFmtId="0" fontId="29" fillId="0" borderId="0"/>
    <xf numFmtId="169" fontId="78" fillId="46" borderId="0">
      <alignment horizontal="right" vertical="top"/>
    </xf>
    <xf numFmtId="0" fontId="79" fillId="0" borderId="0" applyNumberFormat="0" applyFill="0" applyBorder="0" applyAlignment="0" applyProtection="0"/>
    <xf numFmtId="0" fontId="43" fillId="0" borderId="25" applyNumberFormat="0" applyFont="0" applyFill="0" applyAlignment="0" applyProtection="0"/>
    <xf numFmtId="0" fontId="80" fillId="0" borderId="0" applyNumberFormat="0" applyFill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174" fontId="39" fillId="0" borderId="17">
      <protection locked="0"/>
    </xf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4" fillId="11" borderId="18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69" fillId="24" borderId="23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41" fillId="24" borderId="18" applyNumberFormat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2" fontId="3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74" fontId="44" fillId="26" borderId="17"/>
    <xf numFmtId="4" fontId="14" fillId="29" borderId="12" applyBorder="0">
      <alignment horizontal="right"/>
    </xf>
    <xf numFmtId="49" fontId="87" fillId="0" borderId="0" applyBorder="0">
      <alignment vertical="center"/>
    </xf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0" fontId="88" fillId="0" borderId="28" applyNumberFormat="0" applyFill="0" applyAlignment="0" applyProtection="0"/>
    <xf numFmtId="3" fontId="44" fillId="0" borderId="12" applyBorder="0">
      <alignment vertical="center"/>
    </xf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42" fillId="25" borderId="19" applyNumberFormat="0" applyAlignment="0" applyProtection="0"/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86" fillId="0" borderId="0">
      <alignment horizontal="center" vertical="top" wrapText="1"/>
    </xf>
    <xf numFmtId="0" fontId="89" fillId="0" borderId="0">
      <alignment horizontal="centerContinuous" vertical="center" wrapText="1"/>
    </xf>
    <xf numFmtId="165" fontId="90" fillId="3" borderId="12">
      <alignment wrapText="1"/>
    </xf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91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9" fontId="14" fillId="0" borderId="0" applyBorder="0">
      <alignment vertical="top"/>
    </xf>
    <xf numFmtId="0" fontId="16" fillId="0" borderId="0"/>
    <xf numFmtId="0" fontId="16" fillId="0" borderId="0"/>
    <xf numFmtId="49" fontId="14" fillId="0" borderId="0" applyBorder="0">
      <alignment vertical="top"/>
    </xf>
    <xf numFmtId="0" fontId="92" fillId="0" borderId="0"/>
    <xf numFmtId="49" fontId="14" fillId="0" borderId="0" applyBorder="0">
      <alignment vertical="top"/>
    </xf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182" fontId="93" fillId="29" borderId="29" applyNumberFormat="0" applyBorder="0" applyAlignment="0">
      <alignment vertical="center"/>
      <protection locked="0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" fillId="28" borderId="22" applyNumberFormat="0" applyFont="0" applyAlignment="0" applyProtection="0"/>
    <xf numFmtId="0" fontId="6" fillId="28" borderId="22" applyNumberFormat="0" applyFont="0" applyAlignment="0" applyProtection="0"/>
    <xf numFmtId="0" fontId="6" fillId="28" borderId="22" applyNumberFormat="0" applyFont="0" applyAlignment="0" applyProtection="0"/>
    <xf numFmtId="0" fontId="6" fillId="28" borderId="22" applyNumberFormat="0" applyFont="0" applyAlignment="0" applyProtection="0"/>
    <xf numFmtId="0" fontId="6" fillId="28" borderId="22" applyNumberFormat="0" applyFont="0" applyAlignment="0" applyProtection="0"/>
    <xf numFmtId="0" fontId="6" fillId="28" borderId="22" applyNumberFormat="0" applyFont="0" applyAlignment="0" applyProtection="0"/>
    <xf numFmtId="0" fontId="6" fillId="28" borderId="22" applyNumberFormat="0" applyFont="0" applyAlignment="0" applyProtection="0"/>
    <xf numFmtId="0" fontId="6" fillId="28" borderId="22" applyNumberFormat="0" applyFont="0" applyAlignment="0" applyProtection="0"/>
    <xf numFmtId="0" fontId="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0" fontId="16" fillId="28" borderId="2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29" fillId="0" borderId="0"/>
    <xf numFmtId="169" fontId="30" fillId="0" borderId="0">
      <alignment vertical="top"/>
    </xf>
    <xf numFmtId="3" fontId="94" fillId="0" borderId="0"/>
    <xf numFmtId="182" fontId="67" fillId="0" borderId="0" applyFill="0" applyBorder="0" applyAlignment="0" applyProtection="0"/>
    <xf numFmtId="182" fontId="67" fillId="0" borderId="0" applyFill="0" applyBorder="0" applyAlignment="0" applyProtection="0"/>
    <xf numFmtId="182" fontId="67" fillId="0" borderId="0" applyFill="0" applyBorder="0" applyAlignment="0" applyProtection="0"/>
    <xf numFmtId="182" fontId="67" fillId="0" borderId="0" applyFill="0" applyBorder="0" applyAlignment="0" applyProtection="0"/>
    <xf numFmtId="182" fontId="67" fillId="0" borderId="0" applyFill="0" applyBorder="0" applyAlignment="0" applyProtection="0"/>
    <xf numFmtId="182" fontId="67" fillId="0" borderId="0" applyFill="0" applyBorder="0" applyAlignment="0" applyProtection="0"/>
    <xf numFmtId="182" fontId="67" fillId="0" borderId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92" fillId="0" borderId="0" applyFont="0" applyFill="0" applyBorder="0" applyAlignment="0" applyProtection="0"/>
    <xf numFmtId="4" fontId="14" fillId="3" borderId="0" applyBorder="0">
      <alignment horizontal="right"/>
    </xf>
    <xf numFmtId="4" fontId="14" fillId="47" borderId="30" applyBorder="0">
      <alignment horizontal="right"/>
    </xf>
    <xf numFmtId="4" fontId="14" fillId="3" borderId="12" applyFont="0" applyBorder="0">
      <alignment horizontal="right"/>
    </xf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88" fontId="6" fillId="0" borderId="12" applyFont="0" applyFill="0" applyBorder="0" applyProtection="0">
      <alignment horizontal="center" vertical="center"/>
    </xf>
    <xf numFmtId="172" fontId="34" fillId="0" borderId="0">
      <protection locked="0"/>
    </xf>
    <xf numFmtId="0" fontId="39" fillId="0" borderId="12" applyBorder="0">
      <alignment horizontal="center" vertical="center" wrapText="1"/>
    </xf>
  </cellStyleXfs>
  <cellXfs count="138">
    <xf numFmtId="0" fontId="0" fillId="0" borderId="0" xfId="0"/>
    <xf numFmtId="0" fontId="3" fillId="0" borderId="0" xfId="0" applyFont="1"/>
    <xf numFmtId="0" fontId="4" fillId="0" borderId="0" xfId="0" applyFont="1"/>
    <xf numFmtId="16" fontId="3" fillId="0" borderId="0" xfId="0" applyNumberFormat="1" applyFont="1"/>
    <xf numFmtId="14" fontId="3" fillId="0" borderId="0" xfId="0" applyNumberFormat="1" applyFont="1"/>
    <xf numFmtId="0" fontId="5" fillId="0" borderId="0" xfId="0" applyFont="1"/>
    <xf numFmtId="0" fontId="6" fillId="0" borderId="0" xfId="1"/>
    <xf numFmtId="0" fontId="8" fillId="0" borderId="0" xfId="1" applyFont="1"/>
    <xf numFmtId="0" fontId="7" fillId="0" borderId="0" xfId="1" applyFont="1" applyAlignment="1">
      <alignment horizontal="left"/>
    </xf>
    <xf numFmtId="0" fontId="12" fillId="0" borderId="2" xfId="1" applyFont="1" applyFill="1" applyBorder="1" applyAlignment="1">
      <alignment horizontal="left" vertical="top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/>
    </xf>
    <xf numFmtId="0" fontId="6" fillId="0" borderId="0" xfId="1"/>
    <xf numFmtId="0" fontId="10" fillId="0" borderId="0" xfId="10" applyFont="1" applyAlignment="1">
      <alignment horizontal="center"/>
    </xf>
    <xf numFmtId="0" fontId="11" fillId="0" borderId="12" xfId="15" applyFont="1" applyFill="1" applyBorder="1" applyAlignment="1" applyProtection="1">
      <alignment horizontal="left" vertical="center" wrapText="1"/>
    </xf>
    <xf numFmtId="0" fontId="11" fillId="0" borderId="0" xfId="10" applyFont="1" applyBorder="1"/>
    <xf numFmtId="0" fontId="11" fillId="0" borderId="0" xfId="10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15" fillId="0" borderId="12" xfId="10" applyFont="1" applyBorder="1" applyAlignment="1">
      <alignment horizontal="justify" vertical="center" wrapText="1"/>
    </xf>
    <xf numFmtId="0" fontId="15" fillId="0" borderId="2" xfId="1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12" xfId="10" applyFont="1" applyBorder="1" applyAlignment="1">
      <alignment horizontal="left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165" fontId="21" fillId="0" borderId="0" xfId="0" applyNumberFormat="1" applyFont="1" applyAlignment="1">
      <alignment vertical="center"/>
    </xf>
    <xf numFmtId="49" fontId="7" fillId="0" borderId="12" xfId="10" applyNumberFormat="1" applyFont="1" applyBorder="1" applyAlignment="1">
      <alignment horizontal="center" vertical="center"/>
    </xf>
    <xf numFmtId="0" fontId="7" fillId="0" borderId="12" xfId="10" applyFont="1" applyBorder="1" applyAlignment="1">
      <alignment horizontal="left" vertical="center" wrapText="1"/>
    </xf>
    <xf numFmtId="0" fontId="7" fillId="0" borderId="2" xfId="1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25" fillId="0" borderId="12" xfId="0" applyNumberFormat="1" applyFont="1" applyBorder="1" applyAlignment="1">
      <alignment vertical="center" wrapText="1"/>
    </xf>
    <xf numFmtId="165" fontId="25" fillId="0" borderId="15" xfId="0" applyNumberFormat="1" applyFont="1" applyBorder="1" applyAlignment="1">
      <alignment horizontal="left" vertical="center" wrapText="1"/>
    </xf>
    <xf numFmtId="49" fontId="7" fillId="0" borderId="14" xfId="10" applyNumberFormat="1" applyFont="1" applyBorder="1" applyAlignment="1">
      <alignment horizontal="center" vertical="center"/>
    </xf>
    <xf numFmtId="0" fontId="7" fillId="0" borderId="14" xfId="10" applyFont="1" applyBorder="1" applyAlignment="1">
      <alignment horizontal="left" vertical="center" wrapText="1"/>
    </xf>
    <xf numFmtId="0" fontId="7" fillId="0" borderId="5" xfId="1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justify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10" fontId="8" fillId="0" borderId="12" xfId="10" applyNumberFormat="1" applyFont="1" applyFill="1" applyBorder="1" applyAlignment="1">
      <alignment horizontal="left" vertical="center" wrapText="1"/>
    </xf>
    <xf numFmtId="165" fontId="3" fillId="0" borderId="15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 wrapText="1"/>
    </xf>
    <xf numFmtId="49" fontId="21" fillId="0" borderId="14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left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4" borderId="12" xfId="0" applyNumberFormat="1" applyFont="1" applyFill="1" applyBorder="1" applyAlignment="1">
      <alignment horizontal="center" vertical="center" wrapText="1"/>
    </xf>
    <xf numFmtId="165" fontId="3" fillId="4" borderId="15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/>
    </xf>
    <xf numFmtId="49" fontId="21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21" fillId="0" borderId="15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4" borderId="1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0" fillId="0" borderId="0" xfId="10" applyFont="1" applyAlignment="1"/>
    <xf numFmtId="0" fontId="11" fillId="0" borderId="0" xfId="10" applyFont="1" applyBorder="1" applyAlignment="1"/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0" xfId="10" applyFont="1" applyAlignment="1">
      <alignment horizontal="center"/>
    </xf>
    <xf numFmtId="0" fontId="6" fillId="0" borderId="0" xfId="1" applyAlignment="1">
      <alignment horizontal="center"/>
    </xf>
    <xf numFmtId="0" fontId="11" fillId="0" borderId="0" xfId="10" applyFont="1" applyBorder="1" applyAlignment="1">
      <alignment horizontal="left"/>
    </xf>
    <xf numFmtId="49" fontId="12" fillId="0" borderId="5" xfId="1" applyNumberFormat="1" applyFont="1" applyBorder="1" applyAlignment="1">
      <alignment horizontal="center" vertical="top"/>
    </xf>
    <xf numFmtId="49" fontId="12" fillId="0" borderId="3" xfId="1" applyNumberFormat="1" applyFont="1" applyBorder="1" applyAlignment="1">
      <alignment horizontal="center" vertical="top"/>
    </xf>
    <xf numFmtId="49" fontId="12" fillId="0" borderId="7" xfId="1" applyNumberFormat="1" applyFont="1" applyBorder="1" applyAlignment="1">
      <alignment horizontal="center" vertical="top"/>
    </xf>
    <xf numFmtId="49" fontId="12" fillId="0" borderId="0" xfId="1" applyNumberFormat="1" applyFont="1" applyBorder="1" applyAlignment="1">
      <alignment horizontal="center" vertical="top"/>
    </xf>
    <xf numFmtId="49" fontId="12" fillId="0" borderId="8" xfId="1" applyNumberFormat="1" applyFont="1" applyBorder="1" applyAlignment="1">
      <alignment horizontal="center" vertical="top"/>
    </xf>
    <xf numFmtId="49" fontId="12" fillId="0" borderId="4" xfId="1" applyNumberFormat="1" applyFont="1" applyBorder="1" applyAlignment="1">
      <alignment horizontal="center" vertical="top"/>
    </xf>
    <xf numFmtId="49" fontId="12" fillId="0" borderId="2" xfId="1" applyNumberFormat="1" applyFont="1" applyBorder="1" applyAlignment="1">
      <alignment horizontal="center" vertical="top"/>
    </xf>
    <xf numFmtId="49" fontId="12" fillId="0" borderId="9" xfId="1" applyNumberFormat="1" applyFont="1" applyBorder="1" applyAlignment="1">
      <alignment horizontal="center" vertical="top"/>
    </xf>
    <xf numFmtId="0" fontId="12" fillId="0" borderId="3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left" vertical="top" wrapText="1"/>
    </xf>
    <xf numFmtId="0" fontId="6" fillId="0" borderId="7" xfId="1" applyBorder="1" applyAlignment="1">
      <alignment horizontal="left" vertical="top" wrapText="1"/>
    </xf>
    <xf numFmtId="0" fontId="6" fillId="0" borderId="8" xfId="1" applyBorder="1" applyAlignment="1">
      <alignment horizontal="left" vertical="top" wrapText="1"/>
    </xf>
    <xf numFmtId="0" fontId="9" fillId="0" borderId="0" xfId="1" applyFont="1" applyAlignment="1">
      <alignment horizontal="justify" wrapText="1"/>
    </xf>
    <xf numFmtId="0" fontId="8" fillId="0" borderId="0" xfId="1" applyFont="1" applyAlignment="1">
      <alignment horizontal="justify" wrapText="1"/>
    </xf>
    <xf numFmtId="0" fontId="12" fillId="0" borderId="9" xfId="1" applyFont="1" applyBorder="1" applyAlignment="1">
      <alignment horizontal="left" vertical="top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wrapText="1"/>
    </xf>
    <xf numFmtId="0" fontId="7" fillId="0" borderId="4" xfId="1" applyFont="1" applyFill="1" applyBorder="1" applyAlignment="1">
      <alignment horizontal="left"/>
    </xf>
    <xf numFmtId="49" fontId="7" fillId="0" borderId="4" xfId="1" applyNumberFormat="1" applyFont="1" applyFill="1" applyBorder="1" applyAlignment="1">
      <alignment horizontal="left"/>
    </xf>
    <xf numFmtId="49" fontId="7" fillId="0" borderId="9" xfId="1" applyNumberFormat="1" applyFont="1" applyFill="1" applyBorder="1" applyAlignment="1">
      <alignment horizontal="left"/>
    </xf>
    <xf numFmtId="0" fontId="12" fillId="0" borderId="5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8" fillId="0" borderId="0" xfId="10" applyFont="1" applyAlignment="1">
      <alignment horizontal="right"/>
    </xf>
    <xf numFmtId="0" fontId="6" fillId="0" borderId="0" xfId="1" applyFont="1"/>
    <xf numFmtId="0" fontId="8" fillId="0" borderId="0" xfId="10" applyFont="1" applyBorder="1" applyAlignment="1"/>
    <xf numFmtId="0" fontId="26" fillId="0" borderId="2" xfId="10" applyFon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 wrapText="1"/>
    </xf>
    <xf numFmtId="165" fontId="25" fillId="0" borderId="15" xfId="0" applyNumberFormat="1" applyFont="1" applyBorder="1" applyAlignment="1">
      <alignment horizontal="center" vertical="center" wrapText="1"/>
    </xf>
    <xf numFmtId="165" fontId="25" fillId="4" borderId="15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8" fillId="0" borderId="0" xfId="0" applyFont="1"/>
  </cellXfs>
  <cellStyles count="1703">
    <cellStyle name=" 1" xfId="35"/>
    <cellStyle name="%" xfId="36"/>
    <cellStyle name="%_Inputs" xfId="37"/>
    <cellStyle name="%_Inputs (const)" xfId="38"/>
    <cellStyle name="%_Inputs Co" xfId="39"/>
    <cellStyle name="_Model_RAB Мой" xfId="40"/>
    <cellStyle name="_Model_RAB Мой_46EE.2011(v1.0)" xfId="41"/>
    <cellStyle name="_Model_RAB Мой_46EE.2011(v1.2)" xfId="42"/>
    <cellStyle name="_Model_RAB Мой_ARMRAZR" xfId="43"/>
    <cellStyle name="_Model_RAB Мой_BALANCE.WARM.2010.FACT(v1.0)" xfId="44"/>
    <cellStyle name="_Model_RAB Мой_BALANCE.WARM.2010.PLAN" xfId="45"/>
    <cellStyle name="_Model_RAB Мой_BALANCE.WARM.2011YEAR(v0.7)" xfId="46"/>
    <cellStyle name="_Model_RAB Мой_BALANCE.WARM.2011YEAR.NEW.UPDATE.SCHEME" xfId="47"/>
    <cellStyle name="_Model_RAB Мой_NADB.JNVLS.APTEKA.2011(v1.3.3)" xfId="48"/>
    <cellStyle name="_Model_RAB Мой_NADB.JNVLS.APTEKA.2011(v1.3.4)" xfId="49"/>
    <cellStyle name="_Model_RAB Мой_PREDEL.JKH.UTV.2011(v1.0.1)" xfId="50"/>
    <cellStyle name="_Model_RAB Мой_PREDEL.JKH.UTV.2011(v1.1)" xfId="51"/>
    <cellStyle name="_Model_RAB Мой_UPDATE.46EE.2011.TO.1.1" xfId="52"/>
    <cellStyle name="_Model_RAB Мой_UPDATE.BALANCE.WARM.2011YEAR.TO.1.1" xfId="53"/>
    <cellStyle name="_Model_RAB Мой_UPDATE.NADB.JNVLS.APTEKA.2011.TO.1.3.4" xfId="54"/>
    <cellStyle name="_Model_RAB_MRSK_svod" xfId="55"/>
    <cellStyle name="_Model_RAB_MRSK_svod_46EE.2011(v1.0)" xfId="56"/>
    <cellStyle name="_Model_RAB_MRSK_svod_46EE.2011(v1.2)" xfId="57"/>
    <cellStyle name="_Model_RAB_MRSK_svod_ARMRAZR" xfId="58"/>
    <cellStyle name="_Model_RAB_MRSK_svod_BALANCE.WARM.2010.FACT(v1.0)" xfId="59"/>
    <cellStyle name="_Model_RAB_MRSK_svod_BALANCE.WARM.2010.PLAN" xfId="60"/>
    <cellStyle name="_Model_RAB_MRSK_svod_BALANCE.WARM.2011YEAR(v0.7)" xfId="61"/>
    <cellStyle name="_Model_RAB_MRSK_svod_BALANCE.WARM.2011YEAR.NEW.UPDATE.SCHEME" xfId="62"/>
    <cellStyle name="_Model_RAB_MRSK_svod_NADB.JNVLS.APTEKA.2011(v1.3.3)" xfId="63"/>
    <cellStyle name="_Model_RAB_MRSK_svod_NADB.JNVLS.APTEKA.2011(v1.3.4)" xfId="64"/>
    <cellStyle name="_Model_RAB_MRSK_svod_PREDEL.JKH.UTV.2011(v1.0.1)" xfId="65"/>
    <cellStyle name="_Model_RAB_MRSK_svod_PREDEL.JKH.UTV.2011(v1.1)" xfId="66"/>
    <cellStyle name="_Model_RAB_MRSK_svod_UPDATE.46EE.2011.TO.1.1" xfId="67"/>
    <cellStyle name="_Model_RAB_MRSK_svod_UPDATE.BALANCE.WARM.2011YEAR.TO.1.1" xfId="68"/>
    <cellStyle name="_Model_RAB_MRSK_svod_UPDATE.NADB.JNVLS.APTEKA.2011.TO.1.3.4" xfId="69"/>
    <cellStyle name="_ВО ОП ТЭС-ОТ- 2007" xfId="70"/>
    <cellStyle name="_ВФ ОАО ТЭС-ОТ- 2009" xfId="71"/>
    <cellStyle name="_выручка по присоединениям2" xfId="72"/>
    <cellStyle name="_Договор аренды ЯЭ с разбивкой" xfId="73"/>
    <cellStyle name="_Исходные данные для модели" xfId="74"/>
    <cellStyle name="_МОДЕЛЬ_1 (2)" xfId="75"/>
    <cellStyle name="_МОДЕЛЬ_1 (2)_46EE.2011(v1.0)" xfId="76"/>
    <cellStyle name="_МОДЕЛЬ_1 (2)_46EE.2011(v1.2)" xfId="77"/>
    <cellStyle name="_МОДЕЛЬ_1 (2)_ARMRAZR" xfId="78"/>
    <cellStyle name="_МОДЕЛЬ_1 (2)_BALANCE.WARM.2010.FACT(v1.0)" xfId="79"/>
    <cellStyle name="_МОДЕЛЬ_1 (2)_BALANCE.WARM.2010.PLAN" xfId="80"/>
    <cellStyle name="_МОДЕЛЬ_1 (2)_BALANCE.WARM.2011YEAR(v0.7)" xfId="81"/>
    <cellStyle name="_МОДЕЛЬ_1 (2)_BALANCE.WARM.2011YEAR.NEW.UPDATE.SCHEME" xfId="82"/>
    <cellStyle name="_МОДЕЛЬ_1 (2)_NADB.JNVLS.APTEKA.2011(v1.3.3)" xfId="83"/>
    <cellStyle name="_МОДЕЛЬ_1 (2)_NADB.JNVLS.APTEKA.2011(v1.3.4)" xfId="84"/>
    <cellStyle name="_МОДЕЛЬ_1 (2)_PREDEL.JKH.UTV.2011(v1.0.1)" xfId="85"/>
    <cellStyle name="_МОДЕЛЬ_1 (2)_PREDEL.JKH.UTV.2011(v1.1)" xfId="86"/>
    <cellStyle name="_МОДЕЛЬ_1 (2)_UPDATE.46EE.2011.TO.1.1" xfId="87"/>
    <cellStyle name="_МОДЕЛЬ_1 (2)_UPDATE.BALANCE.WARM.2011YEAR.TO.1.1" xfId="88"/>
    <cellStyle name="_МОДЕЛЬ_1 (2)_UPDATE.NADB.JNVLS.APTEKA.2011.TO.1.3.4" xfId="89"/>
    <cellStyle name="_НВВ 2009 постатейно свод по филиалам_09_02_09" xfId="90"/>
    <cellStyle name="_НВВ 2009 постатейно свод по филиалам_для Валентина" xfId="91"/>
    <cellStyle name="_Омск" xfId="92"/>
    <cellStyle name="_ОТ ИД 2009" xfId="93"/>
    <cellStyle name="_пр 5 тариф RAB" xfId="94"/>
    <cellStyle name="_пр 5 тариф RAB_46EE.2011(v1.0)" xfId="95"/>
    <cellStyle name="_пр 5 тариф RAB_46EE.2011(v1.2)" xfId="96"/>
    <cellStyle name="_пр 5 тариф RAB_ARMRAZR" xfId="97"/>
    <cellStyle name="_пр 5 тариф RAB_BALANCE.WARM.2010.FACT(v1.0)" xfId="98"/>
    <cellStyle name="_пр 5 тариф RAB_BALANCE.WARM.2010.PLAN" xfId="99"/>
    <cellStyle name="_пр 5 тариф RAB_BALANCE.WARM.2011YEAR(v0.7)" xfId="100"/>
    <cellStyle name="_пр 5 тариф RAB_BALANCE.WARM.2011YEAR.NEW.UPDATE.SCHEME" xfId="101"/>
    <cellStyle name="_пр 5 тариф RAB_NADB.JNVLS.APTEKA.2011(v1.3.3)" xfId="102"/>
    <cellStyle name="_пр 5 тариф RAB_NADB.JNVLS.APTEKA.2011(v1.3.4)" xfId="103"/>
    <cellStyle name="_пр 5 тариф RAB_PREDEL.JKH.UTV.2011(v1.0.1)" xfId="104"/>
    <cellStyle name="_пр 5 тариф RAB_PREDEL.JKH.UTV.2011(v1.1)" xfId="105"/>
    <cellStyle name="_пр 5 тариф RAB_UPDATE.46EE.2011.TO.1.1" xfId="106"/>
    <cellStyle name="_пр 5 тариф RAB_UPDATE.BALANCE.WARM.2011YEAR.TO.1.1" xfId="107"/>
    <cellStyle name="_пр 5 тариф RAB_UPDATE.NADB.JNVLS.APTEKA.2011.TO.1.3.4" xfId="108"/>
    <cellStyle name="_Предожение _ДБП_2009 г ( согласованные БП)  (2)" xfId="109"/>
    <cellStyle name="_Приложение МТС-3-КС" xfId="110"/>
    <cellStyle name="_Приложение-МТС--2-1" xfId="111"/>
    <cellStyle name="_Расчет RAB_22072008" xfId="112"/>
    <cellStyle name="_Расчет RAB_22072008_46EE.2011(v1.0)" xfId="113"/>
    <cellStyle name="_Расчет RAB_22072008_46EE.2011(v1.2)" xfId="114"/>
    <cellStyle name="_Расчет RAB_22072008_ARMRAZR" xfId="115"/>
    <cellStyle name="_Расчет RAB_22072008_BALANCE.WARM.2010.FACT(v1.0)" xfId="116"/>
    <cellStyle name="_Расчет RAB_22072008_BALANCE.WARM.2010.PLAN" xfId="117"/>
    <cellStyle name="_Расчет RAB_22072008_BALANCE.WARM.2011YEAR(v0.7)" xfId="118"/>
    <cellStyle name="_Расчет RAB_22072008_BALANCE.WARM.2011YEAR.NEW.UPDATE.SCHEME" xfId="119"/>
    <cellStyle name="_Расчет RAB_22072008_NADB.JNVLS.APTEKA.2011(v1.3.3)" xfId="120"/>
    <cellStyle name="_Расчет RAB_22072008_NADB.JNVLS.APTEKA.2011(v1.3.4)" xfId="121"/>
    <cellStyle name="_Расчет RAB_22072008_PREDEL.JKH.UTV.2011(v1.0.1)" xfId="122"/>
    <cellStyle name="_Расчет RAB_22072008_PREDEL.JKH.UTV.2011(v1.1)" xfId="123"/>
    <cellStyle name="_Расчет RAB_22072008_UPDATE.46EE.2011.TO.1.1" xfId="124"/>
    <cellStyle name="_Расчет RAB_22072008_UPDATE.BALANCE.WARM.2011YEAR.TO.1.1" xfId="125"/>
    <cellStyle name="_Расчет RAB_22072008_UPDATE.NADB.JNVLS.APTEKA.2011.TO.1.3.4" xfId="126"/>
    <cellStyle name="_Расчет RAB_Лен и МОЭСК_с 2010 года_14.04.2009_со сглаж_version 3.0_без ФСК" xfId="127"/>
    <cellStyle name="_Расчет RAB_Лен и МОЭСК_с 2010 года_14.04.2009_со сглаж_version 3.0_без ФСК_46EE.2011(v1.0)" xfId="128"/>
    <cellStyle name="_Расчет RAB_Лен и МОЭСК_с 2010 года_14.04.2009_со сглаж_version 3.0_без ФСК_46EE.2011(v1.2)" xfId="129"/>
    <cellStyle name="_Расчет RAB_Лен и МОЭСК_с 2010 года_14.04.2009_со сглаж_version 3.0_без ФСК_ARMRAZR" xfId="130"/>
    <cellStyle name="_Расчет RAB_Лен и МОЭСК_с 2010 года_14.04.2009_со сглаж_version 3.0_без ФСК_BALANCE.WARM.2010.FACT(v1.0)" xfId="131"/>
    <cellStyle name="_Расчет RAB_Лен и МОЭСК_с 2010 года_14.04.2009_со сглаж_version 3.0_без ФСК_BALANCE.WARM.2010.PLAN" xfId="132"/>
    <cellStyle name="_Расчет RAB_Лен и МОЭСК_с 2010 года_14.04.2009_со сглаж_version 3.0_без ФСК_BALANCE.WARM.2011YEAR(v0.7)" xfId="133"/>
    <cellStyle name="_Расчет RAB_Лен и МОЭСК_с 2010 года_14.04.2009_со сглаж_version 3.0_без ФСК_BALANCE.WARM.2011YEAR.NEW.UPDATE.SCHEME" xfId="134"/>
    <cellStyle name="_Расчет RAB_Лен и МОЭСК_с 2010 года_14.04.2009_со сглаж_version 3.0_без ФСК_NADB.JNVLS.APTEKA.2011(v1.3.3)" xfId="135"/>
    <cellStyle name="_Расчет RAB_Лен и МОЭСК_с 2010 года_14.04.2009_со сглаж_version 3.0_без ФСК_NADB.JNVLS.APTEKA.2011(v1.3.4)" xfId="136"/>
    <cellStyle name="_Расчет RAB_Лен и МОЭСК_с 2010 года_14.04.2009_со сглаж_version 3.0_без ФСК_PREDEL.JKH.UTV.2011(v1.0.1)" xfId="137"/>
    <cellStyle name="_Расчет RAB_Лен и МОЭСК_с 2010 года_14.04.2009_со сглаж_version 3.0_без ФСК_PREDEL.JKH.UTV.2011(v1.1)" xfId="138"/>
    <cellStyle name="_Расчет RAB_Лен и МОЭСК_с 2010 года_14.04.2009_со сглаж_version 3.0_без ФСК_UPDATE.46EE.2011.TO.1.1" xfId="139"/>
    <cellStyle name="_Расчет RAB_Лен и МОЭСК_с 2010 года_14.04.2009_со сглаж_version 3.0_без ФСК_UPDATE.BALANCE.WARM.2011YEAR.TO.1.1" xfId="140"/>
    <cellStyle name="_Расчет RAB_Лен и МОЭСК_с 2010 года_14.04.2009_со сглаж_version 3.0_без ФСК_UPDATE.NADB.JNVLS.APTEKA.2011.TO.1.3.4" xfId="141"/>
    <cellStyle name="_Свод по ИПР (2)" xfId="142"/>
    <cellStyle name="_таблицы для расчетов28-04-08_2006-2009_прибыль корр_по ИА" xfId="143"/>
    <cellStyle name="_таблицы для расчетов28-04-08_2006-2009с ИА" xfId="144"/>
    <cellStyle name="_Форма 6  РТК.xls(отчет по Адр пр. ЛО)" xfId="145"/>
    <cellStyle name="_Формат разбивки по МРСК_РСК" xfId="146"/>
    <cellStyle name="_Формат_для Согласования" xfId="147"/>
    <cellStyle name="_экон.форм-т ВО 1 с разбивкой" xfId="148"/>
    <cellStyle name="”€ќђќ‘ћ‚›‰" xfId="149"/>
    <cellStyle name="”€љ‘€ђћ‚ђќќ›‰" xfId="150"/>
    <cellStyle name="”ќђќ‘ћ‚›‰" xfId="151"/>
    <cellStyle name="”љ‘ђћ‚ђќќ›‰" xfId="152"/>
    <cellStyle name="„…ќ…†ќ›‰" xfId="153"/>
    <cellStyle name="€’ћѓћ‚›‰" xfId="154"/>
    <cellStyle name="‡ђѓћ‹ћ‚ћљ1" xfId="155"/>
    <cellStyle name="‡ђѓћ‹ћ‚ћљ2" xfId="156"/>
    <cellStyle name="’ћѓћ‚›‰" xfId="157"/>
    <cellStyle name="20% - Accent1" xfId="158"/>
    <cellStyle name="20% - Accent1 2" xfId="159"/>
    <cellStyle name="20% - Accent1_46EE.2011(v1.0)" xfId="160"/>
    <cellStyle name="20% - Accent2" xfId="161"/>
    <cellStyle name="20% - Accent2 2" xfId="162"/>
    <cellStyle name="20% - Accent2_46EE.2011(v1.0)" xfId="163"/>
    <cellStyle name="20% - Accent3" xfId="164"/>
    <cellStyle name="20% - Accent3 2" xfId="165"/>
    <cellStyle name="20% - Accent3_46EE.2011(v1.0)" xfId="166"/>
    <cellStyle name="20% - Accent4" xfId="167"/>
    <cellStyle name="20% - Accent4 2" xfId="168"/>
    <cellStyle name="20% - Accent4_46EE.2011(v1.0)" xfId="169"/>
    <cellStyle name="20% - Accent5" xfId="170"/>
    <cellStyle name="20% - Accent5 2" xfId="171"/>
    <cellStyle name="20% - Accent5_46EE.2011(v1.0)" xfId="172"/>
    <cellStyle name="20% - Accent6" xfId="173"/>
    <cellStyle name="20% - Accent6 2" xfId="174"/>
    <cellStyle name="20% - Accent6_46EE.2011(v1.0)" xfId="175"/>
    <cellStyle name="20% - Акцент1 2" xfId="176"/>
    <cellStyle name="20% - Акцент1 2 2" xfId="177"/>
    <cellStyle name="20% - Акцент1 2_46EE.2011(v1.0)" xfId="178"/>
    <cellStyle name="20% - Акцент1 3" xfId="179"/>
    <cellStyle name="20% - Акцент1 3 2" xfId="180"/>
    <cellStyle name="20% - Акцент1 3_46EE.2011(v1.0)" xfId="181"/>
    <cellStyle name="20% - Акцент1 4" xfId="182"/>
    <cellStyle name="20% - Акцент1 4 2" xfId="183"/>
    <cellStyle name="20% - Акцент1 4_46EE.2011(v1.0)" xfId="184"/>
    <cellStyle name="20% - Акцент1 5" xfId="185"/>
    <cellStyle name="20% - Акцент1 5 2" xfId="186"/>
    <cellStyle name="20% - Акцент1 5_46EE.2011(v1.0)" xfId="187"/>
    <cellStyle name="20% - Акцент1 6" xfId="188"/>
    <cellStyle name="20% - Акцент1 6 2" xfId="189"/>
    <cellStyle name="20% - Акцент1 6_46EE.2011(v1.0)" xfId="190"/>
    <cellStyle name="20% - Акцент1 7" xfId="191"/>
    <cellStyle name="20% - Акцент1 7 2" xfId="192"/>
    <cellStyle name="20% - Акцент1 7_46EE.2011(v1.0)" xfId="193"/>
    <cellStyle name="20% - Акцент1 8" xfId="194"/>
    <cellStyle name="20% - Акцент1 8 2" xfId="195"/>
    <cellStyle name="20% - Акцент1 8_46EE.2011(v1.0)" xfId="196"/>
    <cellStyle name="20% - Акцент1 9" xfId="197"/>
    <cellStyle name="20% - Акцент1 9 2" xfId="198"/>
    <cellStyle name="20% - Акцент1 9_46EE.2011(v1.0)" xfId="199"/>
    <cellStyle name="20% - Акцент2 2" xfId="200"/>
    <cellStyle name="20% - Акцент2 2 2" xfId="201"/>
    <cellStyle name="20% - Акцент2 2_46EE.2011(v1.0)" xfId="202"/>
    <cellStyle name="20% - Акцент2 3" xfId="203"/>
    <cellStyle name="20% - Акцент2 3 2" xfId="204"/>
    <cellStyle name="20% - Акцент2 3_46EE.2011(v1.0)" xfId="205"/>
    <cellStyle name="20% - Акцент2 4" xfId="206"/>
    <cellStyle name="20% - Акцент2 4 2" xfId="207"/>
    <cellStyle name="20% - Акцент2 4_46EE.2011(v1.0)" xfId="208"/>
    <cellStyle name="20% - Акцент2 5" xfId="209"/>
    <cellStyle name="20% - Акцент2 5 2" xfId="210"/>
    <cellStyle name="20% - Акцент2 5_46EE.2011(v1.0)" xfId="211"/>
    <cellStyle name="20% - Акцент2 6" xfId="212"/>
    <cellStyle name="20% - Акцент2 6 2" xfId="213"/>
    <cellStyle name="20% - Акцент2 6_46EE.2011(v1.0)" xfId="214"/>
    <cellStyle name="20% - Акцент2 7" xfId="215"/>
    <cellStyle name="20% - Акцент2 7 2" xfId="216"/>
    <cellStyle name="20% - Акцент2 7_46EE.2011(v1.0)" xfId="217"/>
    <cellStyle name="20% - Акцент2 8" xfId="218"/>
    <cellStyle name="20% - Акцент2 8 2" xfId="219"/>
    <cellStyle name="20% - Акцент2 8_46EE.2011(v1.0)" xfId="220"/>
    <cellStyle name="20% - Акцент2 9" xfId="221"/>
    <cellStyle name="20% - Акцент2 9 2" xfId="222"/>
    <cellStyle name="20% - Акцент2 9_46EE.2011(v1.0)" xfId="223"/>
    <cellStyle name="20% - Акцент3 2" xfId="224"/>
    <cellStyle name="20% - Акцент3 2 2" xfId="225"/>
    <cellStyle name="20% - Акцент3 2_46EE.2011(v1.0)" xfId="226"/>
    <cellStyle name="20% - Акцент3 3" xfId="227"/>
    <cellStyle name="20% - Акцент3 3 2" xfId="228"/>
    <cellStyle name="20% - Акцент3 3_46EE.2011(v1.0)" xfId="229"/>
    <cellStyle name="20% - Акцент3 4" xfId="230"/>
    <cellStyle name="20% - Акцент3 4 2" xfId="231"/>
    <cellStyle name="20% - Акцент3 4_46EE.2011(v1.0)" xfId="232"/>
    <cellStyle name="20% - Акцент3 5" xfId="233"/>
    <cellStyle name="20% - Акцент3 5 2" xfId="234"/>
    <cellStyle name="20% - Акцент3 5_46EE.2011(v1.0)" xfId="235"/>
    <cellStyle name="20% - Акцент3 6" xfId="236"/>
    <cellStyle name="20% - Акцент3 6 2" xfId="237"/>
    <cellStyle name="20% - Акцент3 6_46EE.2011(v1.0)" xfId="238"/>
    <cellStyle name="20% - Акцент3 7" xfId="239"/>
    <cellStyle name="20% - Акцент3 7 2" xfId="240"/>
    <cellStyle name="20% - Акцент3 7_46EE.2011(v1.0)" xfId="241"/>
    <cellStyle name="20% - Акцент3 8" xfId="242"/>
    <cellStyle name="20% - Акцент3 8 2" xfId="243"/>
    <cellStyle name="20% - Акцент3 8_46EE.2011(v1.0)" xfId="244"/>
    <cellStyle name="20% - Акцент3 9" xfId="245"/>
    <cellStyle name="20% - Акцент3 9 2" xfId="246"/>
    <cellStyle name="20% - Акцент3 9_46EE.2011(v1.0)" xfId="247"/>
    <cellStyle name="20% - Акцент4 2" xfId="248"/>
    <cellStyle name="20% - Акцент4 2 2" xfId="249"/>
    <cellStyle name="20% - Акцент4 2_46EE.2011(v1.0)" xfId="250"/>
    <cellStyle name="20% - Акцент4 3" xfId="251"/>
    <cellStyle name="20% - Акцент4 3 2" xfId="252"/>
    <cellStyle name="20% - Акцент4 3_46EE.2011(v1.0)" xfId="253"/>
    <cellStyle name="20% - Акцент4 4" xfId="254"/>
    <cellStyle name="20% - Акцент4 4 2" xfId="255"/>
    <cellStyle name="20% - Акцент4 4_46EE.2011(v1.0)" xfId="256"/>
    <cellStyle name="20% - Акцент4 5" xfId="257"/>
    <cellStyle name="20% - Акцент4 5 2" xfId="258"/>
    <cellStyle name="20% - Акцент4 5_46EE.2011(v1.0)" xfId="259"/>
    <cellStyle name="20% - Акцент4 6" xfId="260"/>
    <cellStyle name="20% - Акцент4 6 2" xfId="261"/>
    <cellStyle name="20% - Акцент4 6_46EE.2011(v1.0)" xfId="262"/>
    <cellStyle name="20% - Акцент4 7" xfId="263"/>
    <cellStyle name="20% - Акцент4 7 2" xfId="264"/>
    <cellStyle name="20% - Акцент4 7_46EE.2011(v1.0)" xfId="265"/>
    <cellStyle name="20% - Акцент4 8" xfId="266"/>
    <cellStyle name="20% - Акцент4 8 2" xfId="267"/>
    <cellStyle name="20% - Акцент4 8_46EE.2011(v1.0)" xfId="268"/>
    <cellStyle name="20% - Акцент4 9" xfId="269"/>
    <cellStyle name="20% - Акцент4 9 2" xfId="270"/>
    <cellStyle name="20% - Акцент4 9_46EE.2011(v1.0)" xfId="271"/>
    <cellStyle name="20% - Акцент5 2" xfId="272"/>
    <cellStyle name="20% - Акцент5 2 2" xfId="273"/>
    <cellStyle name="20% - Акцент5 2_46EE.2011(v1.0)" xfId="274"/>
    <cellStyle name="20% - Акцент5 3" xfId="275"/>
    <cellStyle name="20% - Акцент5 3 2" xfId="276"/>
    <cellStyle name="20% - Акцент5 3_46EE.2011(v1.0)" xfId="277"/>
    <cellStyle name="20% - Акцент5 4" xfId="278"/>
    <cellStyle name="20% - Акцент5 4 2" xfId="279"/>
    <cellStyle name="20% - Акцент5 4_46EE.2011(v1.0)" xfId="280"/>
    <cellStyle name="20% - Акцент5 5" xfId="281"/>
    <cellStyle name="20% - Акцент5 5 2" xfId="282"/>
    <cellStyle name="20% - Акцент5 5_46EE.2011(v1.0)" xfId="283"/>
    <cellStyle name="20% - Акцент5 6" xfId="284"/>
    <cellStyle name="20% - Акцент5 6 2" xfId="285"/>
    <cellStyle name="20% - Акцент5 6_46EE.2011(v1.0)" xfId="286"/>
    <cellStyle name="20% - Акцент5 7" xfId="287"/>
    <cellStyle name="20% - Акцент5 7 2" xfId="288"/>
    <cellStyle name="20% - Акцент5 7_46EE.2011(v1.0)" xfId="289"/>
    <cellStyle name="20% - Акцент5 8" xfId="290"/>
    <cellStyle name="20% - Акцент5 8 2" xfId="291"/>
    <cellStyle name="20% - Акцент5 8_46EE.2011(v1.0)" xfId="292"/>
    <cellStyle name="20% - Акцент5 9" xfId="293"/>
    <cellStyle name="20% - Акцент5 9 2" xfId="294"/>
    <cellStyle name="20% - Акцент5 9_46EE.2011(v1.0)" xfId="295"/>
    <cellStyle name="20% - Акцент6 2" xfId="296"/>
    <cellStyle name="20% - Акцент6 2 2" xfId="297"/>
    <cellStyle name="20% - Акцент6 2_46EE.2011(v1.0)" xfId="298"/>
    <cellStyle name="20% - Акцент6 3" xfId="299"/>
    <cellStyle name="20% - Акцент6 3 2" xfId="300"/>
    <cellStyle name="20% - Акцент6 3_46EE.2011(v1.0)" xfId="301"/>
    <cellStyle name="20% - Акцент6 4" xfId="302"/>
    <cellStyle name="20% - Акцент6 4 2" xfId="303"/>
    <cellStyle name="20% - Акцент6 4_46EE.2011(v1.0)" xfId="304"/>
    <cellStyle name="20% - Акцент6 5" xfId="305"/>
    <cellStyle name="20% - Акцент6 5 2" xfId="306"/>
    <cellStyle name="20% - Акцент6 5_46EE.2011(v1.0)" xfId="307"/>
    <cellStyle name="20% - Акцент6 6" xfId="308"/>
    <cellStyle name="20% - Акцент6 6 2" xfId="309"/>
    <cellStyle name="20% - Акцент6 6_46EE.2011(v1.0)" xfId="310"/>
    <cellStyle name="20% - Акцент6 7" xfId="311"/>
    <cellStyle name="20% - Акцент6 7 2" xfId="312"/>
    <cellStyle name="20% - Акцент6 7_46EE.2011(v1.0)" xfId="313"/>
    <cellStyle name="20% - Акцент6 8" xfId="314"/>
    <cellStyle name="20% - Акцент6 8 2" xfId="315"/>
    <cellStyle name="20% - Акцент6 8_46EE.2011(v1.0)" xfId="316"/>
    <cellStyle name="20% - Акцент6 9" xfId="317"/>
    <cellStyle name="20% - Акцент6 9 2" xfId="318"/>
    <cellStyle name="20% - Акцент6 9_46EE.2011(v1.0)" xfId="319"/>
    <cellStyle name="40% - Accent1" xfId="320"/>
    <cellStyle name="40% - Accent1 2" xfId="321"/>
    <cellStyle name="40% - Accent1_46EE.2011(v1.0)" xfId="322"/>
    <cellStyle name="40% - Accent2" xfId="323"/>
    <cellStyle name="40% - Accent2 2" xfId="324"/>
    <cellStyle name="40% - Accent2_46EE.2011(v1.0)" xfId="325"/>
    <cellStyle name="40% - Accent3" xfId="326"/>
    <cellStyle name="40% - Accent3 2" xfId="327"/>
    <cellStyle name="40% - Accent3_46EE.2011(v1.0)" xfId="328"/>
    <cellStyle name="40% - Accent4" xfId="329"/>
    <cellStyle name="40% - Accent4 2" xfId="330"/>
    <cellStyle name="40% - Accent4_46EE.2011(v1.0)" xfId="331"/>
    <cellStyle name="40% - Accent5" xfId="332"/>
    <cellStyle name="40% - Accent5 2" xfId="333"/>
    <cellStyle name="40% - Accent5_46EE.2011(v1.0)" xfId="334"/>
    <cellStyle name="40% - Accent6" xfId="335"/>
    <cellStyle name="40% - Accent6 2" xfId="336"/>
    <cellStyle name="40% - Accent6_46EE.2011(v1.0)" xfId="337"/>
    <cellStyle name="40% - Акцент1 2" xfId="338"/>
    <cellStyle name="40% - Акцент1 2 2" xfId="339"/>
    <cellStyle name="40% - Акцент1 2_46EE.2011(v1.0)" xfId="340"/>
    <cellStyle name="40% - Акцент1 3" xfId="341"/>
    <cellStyle name="40% - Акцент1 3 2" xfId="342"/>
    <cellStyle name="40% - Акцент1 3_46EE.2011(v1.0)" xfId="343"/>
    <cellStyle name="40% - Акцент1 4" xfId="344"/>
    <cellStyle name="40% - Акцент1 4 2" xfId="345"/>
    <cellStyle name="40% - Акцент1 4_46EE.2011(v1.0)" xfId="346"/>
    <cellStyle name="40% - Акцент1 5" xfId="347"/>
    <cellStyle name="40% - Акцент1 5 2" xfId="348"/>
    <cellStyle name="40% - Акцент1 5_46EE.2011(v1.0)" xfId="349"/>
    <cellStyle name="40% - Акцент1 6" xfId="350"/>
    <cellStyle name="40% - Акцент1 6 2" xfId="351"/>
    <cellStyle name="40% - Акцент1 6_46EE.2011(v1.0)" xfId="352"/>
    <cellStyle name="40% - Акцент1 7" xfId="353"/>
    <cellStyle name="40% - Акцент1 7 2" xfId="354"/>
    <cellStyle name="40% - Акцент1 7_46EE.2011(v1.0)" xfId="355"/>
    <cellStyle name="40% - Акцент1 8" xfId="356"/>
    <cellStyle name="40% - Акцент1 8 2" xfId="357"/>
    <cellStyle name="40% - Акцент1 8_46EE.2011(v1.0)" xfId="358"/>
    <cellStyle name="40% - Акцент1 9" xfId="359"/>
    <cellStyle name="40% - Акцент1 9 2" xfId="360"/>
    <cellStyle name="40% - Акцент1 9_46EE.2011(v1.0)" xfId="361"/>
    <cellStyle name="40% - Акцент2 2" xfId="362"/>
    <cellStyle name="40% - Акцент2 2 2" xfId="363"/>
    <cellStyle name="40% - Акцент2 2_46EE.2011(v1.0)" xfId="364"/>
    <cellStyle name="40% - Акцент2 3" xfId="365"/>
    <cellStyle name="40% - Акцент2 3 2" xfId="366"/>
    <cellStyle name="40% - Акцент2 3_46EE.2011(v1.0)" xfId="367"/>
    <cellStyle name="40% - Акцент2 4" xfId="368"/>
    <cellStyle name="40% - Акцент2 4 2" xfId="369"/>
    <cellStyle name="40% - Акцент2 4_46EE.2011(v1.0)" xfId="370"/>
    <cellStyle name="40% - Акцент2 5" xfId="371"/>
    <cellStyle name="40% - Акцент2 5 2" xfId="372"/>
    <cellStyle name="40% - Акцент2 5_46EE.2011(v1.0)" xfId="373"/>
    <cellStyle name="40% - Акцент2 6" xfId="374"/>
    <cellStyle name="40% - Акцент2 6 2" xfId="375"/>
    <cellStyle name="40% - Акцент2 6_46EE.2011(v1.0)" xfId="376"/>
    <cellStyle name="40% - Акцент2 7" xfId="377"/>
    <cellStyle name="40% - Акцент2 7 2" xfId="378"/>
    <cellStyle name="40% - Акцент2 7_46EE.2011(v1.0)" xfId="379"/>
    <cellStyle name="40% - Акцент2 8" xfId="380"/>
    <cellStyle name="40% - Акцент2 8 2" xfId="381"/>
    <cellStyle name="40% - Акцент2 8_46EE.2011(v1.0)" xfId="382"/>
    <cellStyle name="40% - Акцент2 9" xfId="383"/>
    <cellStyle name="40% - Акцент2 9 2" xfId="384"/>
    <cellStyle name="40% - Акцент2 9_46EE.2011(v1.0)" xfId="385"/>
    <cellStyle name="40% - Акцент3 2" xfId="386"/>
    <cellStyle name="40% - Акцент3 2 2" xfId="387"/>
    <cellStyle name="40% - Акцент3 2_46EE.2011(v1.0)" xfId="388"/>
    <cellStyle name="40% - Акцент3 3" xfId="389"/>
    <cellStyle name="40% - Акцент3 3 2" xfId="390"/>
    <cellStyle name="40% - Акцент3 3_46EE.2011(v1.0)" xfId="391"/>
    <cellStyle name="40% - Акцент3 4" xfId="392"/>
    <cellStyle name="40% - Акцент3 4 2" xfId="393"/>
    <cellStyle name="40% - Акцент3 4_46EE.2011(v1.0)" xfId="394"/>
    <cellStyle name="40% - Акцент3 5" xfId="395"/>
    <cellStyle name="40% - Акцент3 5 2" xfId="396"/>
    <cellStyle name="40% - Акцент3 5_46EE.2011(v1.0)" xfId="397"/>
    <cellStyle name="40% - Акцент3 6" xfId="398"/>
    <cellStyle name="40% - Акцент3 6 2" xfId="399"/>
    <cellStyle name="40% - Акцент3 6_46EE.2011(v1.0)" xfId="400"/>
    <cellStyle name="40% - Акцент3 7" xfId="401"/>
    <cellStyle name="40% - Акцент3 7 2" xfId="402"/>
    <cellStyle name="40% - Акцент3 7_46EE.2011(v1.0)" xfId="403"/>
    <cellStyle name="40% - Акцент3 8" xfId="404"/>
    <cellStyle name="40% - Акцент3 8 2" xfId="405"/>
    <cellStyle name="40% - Акцент3 8_46EE.2011(v1.0)" xfId="406"/>
    <cellStyle name="40% - Акцент3 9" xfId="407"/>
    <cellStyle name="40% - Акцент3 9 2" xfId="408"/>
    <cellStyle name="40% - Акцент3 9_46EE.2011(v1.0)" xfId="409"/>
    <cellStyle name="40% - Акцент4 2" xfId="410"/>
    <cellStyle name="40% - Акцент4 2 2" xfId="411"/>
    <cellStyle name="40% - Акцент4 2_46EE.2011(v1.0)" xfId="412"/>
    <cellStyle name="40% - Акцент4 3" xfId="413"/>
    <cellStyle name="40% - Акцент4 3 2" xfId="414"/>
    <cellStyle name="40% - Акцент4 3_46EE.2011(v1.0)" xfId="415"/>
    <cellStyle name="40% - Акцент4 4" xfId="416"/>
    <cellStyle name="40% - Акцент4 4 2" xfId="417"/>
    <cellStyle name="40% - Акцент4 4_46EE.2011(v1.0)" xfId="418"/>
    <cellStyle name="40% - Акцент4 5" xfId="419"/>
    <cellStyle name="40% - Акцент4 5 2" xfId="420"/>
    <cellStyle name="40% - Акцент4 5_46EE.2011(v1.0)" xfId="421"/>
    <cellStyle name="40% - Акцент4 6" xfId="422"/>
    <cellStyle name="40% - Акцент4 6 2" xfId="423"/>
    <cellStyle name="40% - Акцент4 6_46EE.2011(v1.0)" xfId="424"/>
    <cellStyle name="40% - Акцент4 7" xfId="425"/>
    <cellStyle name="40% - Акцент4 7 2" xfId="426"/>
    <cellStyle name="40% - Акцент4 7_46EE.2011(v1.0)" xfId="427"/>
    <cellStyle name="40% - Акцент4 8" xfId="428"/>
    <cellStyle name="40% - Акцент4 8 2" xfId="429"/>
    <cellStyle name="40% - Акцент4 8_46EE.2011(v1.0)" xfId="430"/>
    <cellStyle name="40% - Акцент4 9" xfId="431"/>
    <cellStyle name="40% - Акцент4 9 2" xfId="432"/>
    <cellStyle name="40% - Акцент4 9_46EE.2011(v1.0)" xfId="433"/>
    <cellStyle name="40% - Акцент5 2" xfId="434"/>
    <cellStyle name="40% - Акцент5 2 2" xfId="435"/>
    <cellStyle name="40% - Акцент5 2_46EE.2011(v1.0)" xfId="436"/>
    <cellStyle name="40% - Акцент5 3" xfId="437"/>
    <cellStyle name="40% - Акцент5 3 2" xfId="438"/>
    <cellStyle name="40% - Акцент5 3_46EE.2011(v1.0)" xfId="439"/>
    <cellStyle name="40% - Акцент5 4" xfId="440"/>
    <cellStyle name="40% - Акцент5 4 2" xfId="441"/>
    <cellStyle name="40% - Акцент5 4_46EE.2011(v1.0)" xfId="442"/>
    <cellStyle name="40% - Акцент5 5" xfId="443"/>
    <cellStyle name="40% - Акцент5 5 2" xfId="444"/>
    <cellStyle name="40% - Акцент5 5_46EE.2011(v1.0)" xfId="445"/>
    <cellStyle name="40% - Акцент5 6" xfId="446"/>
    <cellStyle name="40% - Акцент5 6 2" xfId="447"/>
    <cellStyle name="40% - Акцент5 6_46EE.2011(v1.0)" xfId="448"/>
    <cellStyle name="40% - Акцент5 7" xfId="449"/>
    <cellStyle name="40% - Акцент5 7 2" xfId="450"/>
    <cellStyle name="40% - Акцент5 7_46EE.2011(v1.0)" xfId="451"/>
    <cellStyle name="40% - Акцент5 8" xfId="452"/>
    <cellStyle name="40% - Акцент5 8 2" xfId="453"/>
    <cellStyle name="40% - Акцент5 8_46EE.2011(v1.0)" xfId="454"/>
    <cellStyle name="40% - Акцент5 9" xfId="455"/>
    <cellStyle name="40% - Акцент5 9 2" xfId="456"/>
    <cellStyle name="40% - Акцент5 9_46EE.2011(v1.0)" xfId="457"/>
    <cellStyle name="40% - Акцент6 2" xfId="458"/>
    <cellStyle name="40% - Акцент6 2 2" xfId="459"/>
    <cellStyle name="40% - Акцент6 2_46EE.2011(v1.0)" xfId="460"/>
    <cellStyle name="40% - Акцент6 3" xfId="461"/>
    <cellStyle name="40% - Акцент6 3 2" xfId="462"/>
    <cellStyle name="40% - Акцент6 3_46EE.2011(v1.0)" xfId="463"/>
    <cellStyle name="40% - Акцент6 4" xfId="464"/>
    <cellStyle name="40% - Акцент6 4 2" xfId="465"/>
    <cellStyle name="40% - Акцент6 4_46EE.2011(v1.0)" xfId="466"/>
    <cellStyle name="40% - Акцент6 5" xfId="467"/>
    <cellStyle name="40% - Акцент6 5 2" xfId="468"/>
    <cellStyle name="40% - Акцент6 5_46EE.2011(v1.0)" xfId="469"/>
    <cellStyle name="40% - Акцент6 6" xfId="470"/>
    <cellStyle name="40% - Акцент6 6 2" xfId="471"/>
    <cellStyle name="40% - Акцент6 6_46EE.2011(v1.0)" xfId="472"/>
    <cellStyle name="40% - Акцент6 7" xfId="473"/>
    <cellStyle name="40% - Акцент6 7 2" xfId="474"/>
    <cellStyle name="40% - Акцент6 7_46EE.2011(v1.0)" xfId="475"/>
    <cellStyle name="40% - Акцент6 8" xfId="476"/>
    <cellStyle name="40% - Акцент6 8 2" xfId="477"/>
    <cellStyle name="40% - Акцент6 8_46EE.2011(v1.0)" xfId="478"/>
    <cellStyle name="40% - Акцент6 9" xfId="479"/>
    <cellStyle name="40% - Акцент6 9 2" xfId="480"/>
    <cellStyle name="40% - Акцент6 9_46EE.2011(v1.0)" xfId="481"/>
    <cellStyle name="60% - Accent1" xfId="482"/>
    <cellStyle name="60% - Accent2" xfId="483"/>
    <cellStyle name="60% - Accent3" xfId="484"/>
    <cellStyle name="60% - Accent4" xfId="485"/>
    <cellStyle name="60% - Accent5" xfId="486"/>
    <cellStyle name="60% - Accent6" xfId="487"/>
    <cellStyle name="60% - Акцент1 2" xfId="488"/>
    <cellStyle name="60% - Акцент1 2 2" xfId="489"/>
    <cellStyle name="60% - Акцент1 3" xfId="490"/>
    <cellStyle name="60% - Акцент1 3 2" xfId="491"/>
    <cellStyle name="60% - Акцент1 4" xfId="492"/>
    <cellStyle name="60% - Акцент1 4 2" xfId="493"/>
    <cellStyle name="60% - Акцент1 5" xfId="494"/>
    <cellStyle name="60% - Акцент1 5 2" xfId="495"/>
    <cellStyle name="60% - Акцент1 6" xfId="496"/>
    <cellStyle name="60% - Акцент1 6 2" xfId="497"/>
    <cellStyle name="60% - Акцент1 7" xfId="498"/>
    <cellStyle name="60% - Акцент1 7 2" xfId="499"/>
    <cellStyle name="60% - Акцент1 8" xfId="500"/>
    <cellStyle name="60% - Акцент1 8 2" xfId="501"/>
    <cellStyle name="60% - Акцент1 9" xfId="502"/>
    <cellStyle name="60% - Акцент1 9 2" xfId="503"/>
    <cellStyle name="60% - Акцент2 2" xfId="504"/>
    <cellStyle name="60% - Акцент2 2 2" xfId="505"/>
    <cellStyle name="60% - Акцент2 3" xfId="506"/>
    <cellStyle name="60% - Акцент2 3 2" xfId="507"/>
    <cellStyle name="60% - Акцент2 4" xfId="508"/>
    <cellStyle name="60% - Акцент2 4 2" xfId="509"/>
    <cellStyle name="60% - Акцент2 5" xfId="510"/>
    <cellStyle name="60% - Акцент2 5 2" xfId="511"/>
    <cellStyle name="60% - Акцент2 6" xfId="512"/>
    <cellStyle name="60% - Акцент2 6 2" xfId="513"/>
    <cellStyle name="60% - Акцент2 7" xfId="514"/>
    <cellStyle name="60% - Акцент2 7 2" xfId="515"/>
    <cellStyle name="60% - Акцент2 8" xfId="516"/>
    <cellStyle name="60% - Акцент2 8 2" xfId="517"/>
    <cellStyle name="60% - Акцент2 9" xfId="518"/>
    <cellStyle name="60% - Акцент2 9 2" xfId="519"/>
    <cellStyle name="60% - Акцент3 2" xfId="520"/>
    <cellStyle name="60% - Акцент3 2 2" xfId="521"/>
    <cellStyle name="60% - Акцент3 3" xfId="522"/>
    <cellStyle name="60% - Акцент3 3 2" xfId="523"/>
    <cellStyle name="60% - Акцент3 4" xfId="524"/>
    <cellStyle name="60% - Акцент3 4 2" xfId="525"/>
    <cellStyle name="60% - Акцент3 5" xfId="526"/>
    <cellStyle name="60% - Акцент3 5 2" xfId="527"/>
    <cellStyle name="60% - Акцент3 6" xfId="528"/>
    <cellStyle name="60% - Акцент3 6 2" xfId="529"/>
    <cellStyle name="60% - Акцент3 7" xfId="530"/>
    <cellStyle name="60% - Акцент3 7 2" xfId="531"/>
    <cellStyle name="60% - Акцент3 8" xfId="532"/>
    <cellStyle name="60% - Акцент3 8 2" xfId="533"/>
    <cellStyle name="60% - Акцент3 9" xfId="534"/>
    <cellStyle name="60% - Акцент3 9 2" xfId="535"/>
    <cellStyle name="60% - Акцент4 2" xfId="536"/>
    <cellStyle name="60% - Акцент4 2 2" xfId="537"/>
    <cellStyle name="60% - Акцент4 3" xfId="538"/>
    <cellStyle name="60% - Акцент4 3 2" xfId="539"/>
    <cellStyle name="60% - Акцент4 4" xfId="540"/>
    <cellStyle name="60% - Акцент4 4 2" xfId="541"/>
    <cellStyle name="60% - Акцент4 5" xfId="542"/>
    <cellStyle name="60% - Акцент4 5 2" xfId="543"/>
    <cellStyle name="60% - Акцент4 6" xfId="544"/>
    <cellStyle name="60% - Акцент4 6 2" xfId="545"/>
    <cellStyle name="60% - Акцент4 7" xfId="546"/>
    <cellStyle name="60% - Акцент4 7 2" xfId="547"/>
    <cellStyle name="60% - Акцент4 8" xfId="548"/>
    <cellStyle name="60% - Акцент4 8 2" xfId="549"/>
    <cellStyle name="60% - Акцент4 9" xfId="550"/>
    <cellStyle name="60% - Акцент4 9 2" xfId="551"/>
    <cellStyle name="60% - Акцент5 2" xfId="552"/>
    <cellStyle name="60% - Акцент5 2 2" xfId="553"/>
    <cellStyle name="60% - Акцент5 3" xfId="554"/>
    <cellStyle name="60% - Акцент5 3 2" xfId="555"/>
    <cellStyle name="60% - Акцент5 4" xfId="556"/>
    <cellStyle name="60% - Акцент5 4 2" xfId="557"/>
    <cellStyle name="60% - Акцент5 5" xfId="558"/>
    <cellStyle name="60% - Акцент5 5 2" xfId="559"/>
    <cellStyle name="60% - Акцент5 6" xfId="560"/>
    <cellStyle name="60% - Акцент5 6 2" xfId="561"/>
    <cellStyle name="60% - Акцент5 7" xfId="562"/>
    <cellStyle name="60% - Акцент5 7 2" xfId="563"/>
    <cellStyle name="60% - Акцент5 8" xfId="564"/>
    <cellStyle name="60% - Акцент5 8 2" xfId="565"/>
    <cellStyle name="60% - Акцент5 9" xfId="566"/>
    <cellStyle name="60% - Акцент5 9 2" xfId="567"/>
    <cellStyle name="60% - Акцент6 2" xfId="568"/>
    <cellStyle name="60% - Акцент6 2 2" xfId="569"/>
    <cellStyle name="60% - Акцент6 3" xfId="570"/>
    <cellStyle name="60% - Акцент6 3 2" xfId="571"/>
    <cellStyle name="60% - Акцент6 4" xfId="572"/>
    <cellStyle name="60% - Акцент6 4 2" xfId="573"/>
    <cellStyle name="60% - Акцент6 5" xfId="574"/>
    <cellStyle name="60% - Акцент6 5 2" xfId="575"/>
    <cellStyle name="60% - Акцент6 6" xfId="576"/>
    <cellStyle name="60% - Акцент6 6 2" xfId="577"/>
    <cellStyle name="60% - Акцент6 7" xfId="578"/>
    <cellStyle name="60% - Акцент6 7 2" xfId="579"/>
    <cellStyle name="60% - Акцент6 8" xfId="580"/>
    <cellStyle name="60% - Акцент6 8 2" xfId="581"/>
    <cellStyle name="60% - Акцент6 9" xfId="582"/>
    <cellStyle name="60% - Акцент6 9 2" xfId="583"/>
    <cellStyle name="Accent1" xfId="584"/>
    <cellStyle name="Accent2" xfId="585"/>
    <cellStyle name="Accent3" xfId="586"/>
    <cellStyle name="Accent4" xfId="587"/>
    <cellStyle name="Accent5" xfId="588"/>
    <cellStyle name="Accent6" xfId="589"/>
    <cellStyle name="Ăčďĺđńńűëęŕ" xfId="590"/>
    <cellStyle name="Áĺççŕůčňíűé" xfId="591"/>
    <cellStyle name="Äĺíĺćíűé [0]_(ňŕá 3č)" xfId="592"/>
    <cellStyle name="Äĺíĺćíűé_(ňŕá 3č)" xfId="593"/>
    <cellStyle name="Bad" xfId="594"/>
    <cellStyle name="Calculation" xfId="595"/>
    <cellStyle name="Check Cell" xfId="596"/>
    <cellStyle name="Comma [0]_irl tel sep5" xfId="597"/>
    <cellStyle name="Comma_irl tel sep5" xfId="598"/>
    <cellStyle name="Comma0" xfId="599"/>
    <cellStyle name="Çŕůčňíűé" xfId="600"/>
    <cellStyle name="Currency [0]" xfId="601"/>
    <cellStyle name="Currency [0] 2" xfId="602"/>
    <cellStyle name="Currency [0] 2 2" xfId="603"/>
    <cellStyle name="Currency [0] 2 3" xfId="604"/>
    <cellStyle name="Currency [0] 2 4" xfId="605"/>
    <cellStyle name="Currency [0] 2 5" xfId="606"/>
    <cellStyle name="Currency [0] 2 6" xfId="607"/>
    <cellStyle name="Currency [0] 2 7" xfId="608"/>
    <cellStyle name="Currency [0] 2 8" xfId="609"/>
    <cellStyle name="Currency [0] 3" xfId="610"/>
    <cellStyle name="Currency [0] 3 2" xfId="611"/>
    <cellStyle name="Currency [0] 3 3" xfId="612"/>
    <cellStyle name="Currency [0] 3 4" xfId="613"/>
    <cellStyle name="Currency [0] 3 5" xfId="614"/>
    <cellStyle name="Currency [0] 3 6" xfId="615"/>
    <cellStyle name="Currency [0] 3 7" xfId="616"/>
    <cellStyle name="Currency [0] 3 8" xfId="617"/>
    <cellStyle name="Currency [0] 4" xfId="618"/>
    <cellStyle name="Currency [0] 4 2" xfId="619"/>
    <cellStyle name="Currency [0] 4 3" xfId="620"/>
    <cellStyle name="Currency [0] 4 4" xfId="621"/>
    <cellStyle name="Currency [0] 4 5" xfId="622"/>
    <cellStyle name="Currency [0] 4 6" xfId="623"/>
    <cellStyle name="Currency [0] 4 7" xfId="624"/>
    <cellStyle name="Currency [0] 4 8" xfId="625"/>
    <cellStyle name="Currency [0] 5" xfId="626"/>
    <cellStyle name="Currency [0] 5 2" xfId="627"/>
    <cellStyle name="Currency [0] 5 3" xfId="628"/>
    <cellStyle name="Currency [0] 5 4" xfId="629"/>
    <cellStyle name="Currency [0] 5 5" xfId="630"/>
    <cellStyle name="Currency [0] 5 6" xfId="631"/>
    <cellStyle name="Currency [0] 5 7" xfId="632"/>
    <cellStyle name="Currency [0] 5 8" xfId="633"/>
    <cellStyle name="Currency [0] 6" xfId="634"/>
    <cellStyle name="Currency [0] 6 2" xfId="635"/>
    <cellStyle name="Currency [0] 7" xfId="636"/>
    <cellStyle name="Currency [0] 7 2" xfId="637"/>
    <cellStyle name="Currency [0] 8" xfId="638"/>
    <cellStyle name="Currency [0] 8 2" xfId="639"/>
    <cellStyle name="Currency_irl tel sep5" xfId="640"/>
    <cellStyle name="Currency0" xfId="641"/>
    <cellStyle name="Date" xfId="642"/>
    <cellStyle name="Dates" xfId="643"/>
    <cellStyle name="E-mail" xfId="644"/>
    <cellStyle name="Euro" xfId="645"/>
    <cellStyle name="Explanatory Text" xfId="646"/>
    <cellStyle name="F2" xfId="647"/>
    <cellStyle name="F3" xfId="648"/>
    <cellStyle name="F4" xfId="649"/>
    <cellStyle name="F5" xfId="650"/>
    <cellStyle name="F6" xfId="651"/>
    <cellStyle name="F7" xfId="652"/>
    <cellStyle name="F8" xfId="653"/>
    <cellStyle name="Fixed" xfId="654"/>
    <cellStyle name="Good" xfId="655"/>
    <cellStyle name="Heading" xfId="656"/>
    <cellStyle name="Heading 1" xfId="657"/>
    <cellStyle name="Heading 2" xfId="658"/>
    <cellStyle name="Heading 3" xfId="659"/>
    <cellStyle name="Heading 4" xfId="660"/>
    <cellStyle name="Heading2" xfId="661"/>
    <cellStyle name="Îáű÷íűé__FES" xfId="662"/>
    <cellStyle name="Îňęđűâŕâřŕ˙ń˙ ăčďĺđńńűëęŕ" xfId="663"/>
    <cellStyle name="Input" xfId="664"/>
    <cellStyle name="Inputs" xfId="665"/>
    <cellStyle name="Inputs (const)" xfId="666"/>
    <cellStyle name="Inputs Co" xfId="667"/>
    <cellStyle name="Inputs_46EE.2011(v1.0)" xfId="668"/>
    <cellStyle name="Linked Cell" xfId="669"/>
    <cellStyle name="Neutral" xfId="670"/>
    <cellStyle name="normal" xfId="671"/>
    <cellStyle name="Normal 2" xfId="672"/>
    <cellStyle name="normal 3" xfId="673"/>
    <cellStyle name="normal 4" xfId="674"/>
    <cellStyle name="normal 5" xfId="675"/>
    <cellStyle name="normal 6" xfId="676"/>
    <cellStyle name="normal 7" xfId="677"/>
    <cellStyle name="normal 8" xfId="678"/>
    <cellStyle name="normal 9" xfId="679"/>
    <cellStyle name="normal_1" xfId="680"/>
    <cellStyle name="Normal1" xfId="681"/>
    <cellStyle name="normбlnм_laroux" xfId="682"/>
    <cellStyle name="Note" xfId="683"/>
    <cellStyle name="Ôčíŕíńîâűé [0]_(ňŕá 3č)" xfId="684"/>
    <cellStyle name="Ôčíŕíńîâűé_(ňŕá 3č)" xfId="685"/>
    <cellStyle name="Output" xfId="686"/>
    <cellStyle name="Price_Body" xfId="687"/>
    <cellStyle name="SAPBEXaggData" xfId="688"/>
    <cellStyle name="SAPBEXaggDataEmph" xfId="689"/>
    <cellStyle name="SAPBEXaggItem" xfId="690"/>
    <cellStyle name="SAPBEXaggItemX" xfId="691"/>
    <cellStyle name="SAPBEXchaText" xfId="692"/>
    <cellStyle name="SAPBEXexcBad7" xfId="693"/>
    <cellStyle name="SAPBEXexcBad8" xfId="694"/>
    <cellStyle name="SAPBEXexcBad9" xfId="695"/>
    <cellStyle name="SAPBEXexcCritical4" xfId="696"/>
    <cellStyle name="SAPBEXexcCritical5" xfId="697"/>
    <cellStyle name="SAPBEXexcCritical6" xfId="698"/>
    <cellStyle name="SAPBEXexcGood1" xfId="699"/>
    <cellStyle name="SAPBEXexcGood2" xfId="700"/>
    <cellStyle name="SAPBEXexcGood3" xfId="701"/>
    <cellStyle name="SAPBEXfilterDrill" xfId="702"/>
    <cellStyle name="SAPBEXfilterItem" xfId="703"/>
    <cellStyle name="SAPBEXfilterText" xfId="704"/>
    <cellStyle name="SAPBEXformats" xfId="705"/>
    <cellStyle name="SAPBEXheaderItem" xfId="706"/>
    <cellStyle name="SAPBEXheaderText" xfId="707"/>
    <cellStyle name="SAPBEXHLevel0" xfId="708"/>
    <cellStyle name="SAPBEXHLevel0X" xfId="709"/>
    <cellStyle name="SAPBEXHLevel1" xfId="710"/>
    <cellStyle name="SAPBEXHLevel1X" xfId="711"/>
    <cellStyle name="SAPBEXHLevel2" xfId="712"/>
    <cellStyle name="SAPBEXHLevel2X" xfId="713"/>
    <cellStyle name="SAPBEXHLevel3" xfId="714"/>
    <cellStyle name="SAPBEXHLevel3X" xfId="715"/>
    <cellStyle name="SAPBEXinputData" xfId="716"/>
    <cellStyle name="SAPBEXinputData 10" xfId="717"/>
    <cellStyle name="SAPBEXinputData 11" xfId="718"/>
    <cellStyle name="SAPBEXinputData 12" xfId="719"/>
    <cellStyle name="SAPBEXinputData 13" xfId="720"/>
    <cellStyle name="SAPBEXinputData 14" xfId="721"/>
    <cellStyle name="SAPBEXinputData 15" xfId="722"/>
    <cellStyle name="SAPBEXinputData 16" xfId="723"/>
    <cellStyle name="SAPBEXinputData 17" xfId="724"/>
    <cellStyle name="SAPBEXinputData 18" xfId="725"/>
    <cellStyle name="SAPBEXinputData 19" xfId="726"/>
    <cellStyle name="SAPBEXinputData 2" xfId="727"/>
    <cellStyle name="SAPBEXinputData 20" xfId="728"/>
    <cellStyle name="SAPBEXinputData 21" xfId="729"/>
    <cellStyle name="SAPBEXinputData 22" xfId="730"/>
    <cellStyle name="SAPBEXinputData 23" xfId="731"/>
    <cellStyle name="SAPBEXinputData 24" xfId="732"/>
    <cellStyle name="SAPBEXinputData 25" xfId="733"/>
    <cellStyle name="SAPBEXinputData 26" xfId="734"/>
    <cellStyle name="SAPBEXinputData 3" xfId="735"/>
    <cellStyle name="SAPBEXinputData 4" xfId="736"/>
    <cellStyle name="SAPBEXinputData 5" xfId="737"/>
    <cellStyle name="SAPBEXinputData 6" xfId="738"/>
    <cellStyle name="SAPBEXinputData 7" xfId="739"/>
    <cellStyle name="SAPBEXinputData 8" xfId="740"/>
    <cellStyle name="SAPBEXinputData 9" xfId="741"/>
    <cellStyle name="SAPBEXresData" xfId="742"/>
    <cellStyle name="SAPBEXresDataEmph" xfId="743"/>
    <cellStyle name="SAPBEXresItem" xfId="744"/>
    <cellStyle name="SAPBEXresItemX" xfId="745"/>
    <cellStyle name="SAPBEXstdData" xfId="746"/>
    <cellStyle name="SAPBEXstdDataEmph" xfId="747"/>
    <cellStyle name="SAPBEXstdItem" xfId="748"/>
    <cellStyle name="SAPBEXstdItemX" xfId="749"/>
    <cellStyle name="SAPBEXtitle" xfId="750"/>
    <cellStyle name="SAPBEXundefined" xfId="751"/>
    <cellStyle name="Style 1" xfId="752"/>
    <cellStyle name="Table Heading" xfId="753"/>
    <cellStyle name="Title" xfId="754"/>
    <cellStyle name="Total" xfId="755"/>
    <cellStyle name="Warning Text" xfId="756"/>
    <cellStyle name="Акцент1 2" xfId="757"/>
    <cellStyle name="Акцент1 2 2" xfId="758"/>
    <cellStyle name="Акцент1 3" xfId="759"/>
    <cellStyle name="Акцент1 3 2" xfId="760"/>
    <cellStyle name="Акцент1 4" xfId="761"/>
    <cellStyle name="Акцент1 4 2" xfId="762"/>
    <cellStyle name="Акцент1 5" xfId="763"/>
    <cellStyle name="Акцент1 5 2" xfId="764"/>
    <cellStyle name="Акцент1 6" xfId="765"/>
    <cellStyle name="Акцент1 6 2" xfId="766"/>
    <cellStyle name="Акцент1 7" xfId="767"/>
    <cellStyle name="Акцент1 7 2" xfId="768"/>
    <cellStyle name="Акцент1 8" xfId="769"/>
    <cellStyle name="Акцент1 8 2" xfId="770"/>
    <cellStyle name="Акцент1 9" xfId="771"/>
    <cellStyle name="Акцент1 9 2" xfId="772"/>
    <cellStyle name="Акцент2 2" xfId="773"/>
    <cellStyle name="Акцент2 2 2" xfId="774"/>
    <cellStyle name="Акцент2 3" xfId="775"/>
    <cellStyle name="Акцент2 3 2" xfId="776"/>
    <cellStyle name="Акцент2 4" xfId="777"/>
    <cellStyle name="Акцент2 4 2" xfId="778"/>
    <cellStyle name="Акцент2 5" xfId="779"/>
    <cellStyle name="Акцент2 5 2" xfId="780"/>
    <cellStyle name="Акцент2 6" xfId="781"/>
    <cellStyle name="Акцент2 6 2" xfId="782"/>
    <cellStyle name="Акцент2 7" xfId="783"/>
    <cellStyle name="Акцент2 7 2" xfId="784"/>
    <cellStyle name="Акцент2 8" xfId="785"/>
    <cellStyle name="Акцент2 8 2" xfId="786"/>
    <cellStyle name="Акцент2 9" xfId="787"/>
    <cellStyle name="Акцент2 9 2" xfId="788"/>
    <cellStyle name="Акцент3 2" xfId="789"/>
    <cellStyle name="Акцент3 2 2" xfId="790"/>
    <cellStyle name="Акцент3 3" xfId="791"/>
    <cellStyle name="Акцент3 3 2" xfId="792"/>
    <cellStyle name="Акцент3 4" xfId="793"/>
    <cellStyle name="Акцент3 4 2" xfId="794"/>
    <cellStyle name="Акцент3 5" xfId="795"/>
    <cellStyle name="Акцент3 5 2" xfId="796"/>
    <cellStyle name="Акцент3 6" xfId="797"/>
    <cellStyle name="Акцент3 6 2" xfId="798"/>
    <cellStyle name="Акцент3 7" xfId="799"/>
    <cellStyle name="Акцент3 7 2" xfId="800"/>
    <cellStyle name="Акцент3 8" xfId="801"/>
    <cellStyle name="Акцент3 8 2" xfId="802"/>
    <cellStyle name="Акцент3 9" xfId="803"/>
    <cellStyle name="Акцент3 9 2" xfId="804"/>
    <cellStyle name="Акцент4 2" xfId="805"/>
    <cellStyle name="Акцент4 2 2" xfId="806"/>
    <cellStyle name="Акцент4 3" xfId="807"/>
    <cellStyle name="Акцент4 3 2" xfId="808"/>
    <cellStyle name="Акцент4 4" xfId="809"/>
    <cellStyle name="Акцент4 4 2" xfId="810"/>
    <cellStyle name="Акцент4 5" xfId="811"/>
    <cellStyle name="Акцент4 5 2" xfId="812"/>
    <cellStyle name="Акцент4 6" xfId="813"/>
    <cellStyle name="Акцент4 6 2" xfId="814"/>
    <cellStyle name="Акцент4 7" xfId="815"/>
    <cellStyle name="Акцент4 7 2" xfId="816"/>
    <cellStyle name="Акцент4 8" xfId="817"/>
    <cellStyle name="Акцент4 8 2" xfId="818"/>
    <cellStyle name="Акцент4 9" xfId="819"/>
    <cellStyle name="Акцент4 9 2" xfId="820"/>
    <cellStyle name="Акцент5 2" xfId="821"/>
    <cellStyle name="Акцент5 2 2" xfId="822"/>
    <cellStyle name="Акцент5 3" xfId="823"/>
    <cellStyle name="Акцент5 3 2" xfId="824"/>
    <cellStyle name="Акцент5 4" xfId="825"/>
    <cellStyle name="Акцент5 4 2" xfId="826"/>
    <cellStyle name="Акцент5 5" xfId="827"/>
    <cellStyle name="Акцент5 5 2" xfId="828"/>
    <cellStyle name="Акцент5 6" xfId="829"/>
    <cellStyle name="Акцент5 6 2" xfId="830"/>
    <cellStyle name="Акцент5 7" xfId="831"/>
    <cellStyle name="Акцент5 7 2" xfId="832"/>
    <cellStyle name="Акцент5 8" xfId="833"/>
    <cellStyle name="Акцент5 8 2" xfId="834"/>
    <cellStyle name="Акцент5 9" xfId="835"/>
    <cellStyle name="Акцент5 9 2" xfId="836"/>
    <cellStyle name="Акцент6 2" xfId="837"/>
    <cellStyle name="Акцент6 2 2" xfId="838"/>
    <cellStyle name="Акцент6 3" xfId="839"/>
    <cellStyle name="Акцент6 3 2" xfId="840"/>
    <cellStyle name="Акцент6 4" xfId="841"/>
    <cellStyle name="Акцент6 4 2" xfId="842"/>
    <cellStyle name="Акцент6 5" xfId="843"/>
    <cellStyle name="Акцент6 5 2" xfId="844"/>
    <cellStyle name="Акцент6 6" xfId="845"/>
    <cellStyle name="Акцент6 6 2" xfId="846"/>
    <cellStyle name="Акцент6 7" xfId="847"/>
    <cellStyle name="Акцент6 7 2" xfId="848"/>
    <cellStyle name="Акцент6 8" xfId="849"/>
    <cellStyle name="Акцент6 8 2" xfId="850"/>
    <cellStyle name="Акцент6 9" xfId="851"/>
    <cellStyle name="Акцент6 9 2" xfId="852"/>
    <cellStyle name="Беззащитный" xfId="853"/>
    <cellStyle name="Ввод  2" xfId="854"/>
    <cellStyle name="Ввод  2 2" xfId="855"/>
    <cellStyle name="Ввод  2_46EE.2011(v1.0)" xfId="856"/>
    <cellStyle name="Ввод  3" xfId="857"/>
    <cellStyle name="Ввод  3 2" xfId="858"/>
    <cellStyle name="Ввод  3_46EE.2011(v1.0)" xfId="859"/>
    <cellStyle name="Ввод  4" xfId="860"/>
    <cellStyle name="Ввод  4 2" xfId="861"/>
    <cellStyle name="Ввод  4_46EE.2011(v1.0)" xfId="862"/>
    <cellStyle name="Ввод  5" xfId="863"/>
    <cellStyle name="Ввод  5 2" xfId="864"/>
    <cellStyle name="Ввод  5_46EE.2011(v1.0)" xfId="865"/>
    <cellStyle name="Ввод  6" xfId="866"/>
    <cellStyle name="Ввод  6 2" xfId="867"/>
    <cellStyle name="Ввод  6_46EE.2011(v1.0)" xfId="868"/>
    <cellStyle name="Ввод  7" xfId="869"/>
    <cellStyle name="Ввод  7 2" xfId="870"/>
    <cellStyle name="Ввод  7_46EE.2011(v1.0)" xfId="871"/>
    <cellStyle name="Ввод  8" xfId="872"/>
    <cellStyle name="Ввод  8 2" xfId="873"/>
    <cellStyle name="Ввод  8_46EE.2011(v1.0)" xfId="874"/>
    <cellStyle name="Ввод  9" xfId="875"/>
    <cellStyle name="Ввод  9 2" xfId="876"/>
    <cellStyle name="Ввод  9_46EE.2011(v1.0)" xfId="877"/>
    <cellStyle name="Вывод 2" xfId="878"/>
    <cellStyle name="Вывод 2 2" xfId="879"/>
    <cellStyle name="Вывод 2_46EE.2011(v1.0)" xfId="880"/>
    <cellStyle name="Вывод 3" xfId="881"/>
    <cellStyle name="Вывод 3 2" xfId="882"/>
    <cellStyle name="Вывод 3_46EE.2011(v1.0)" xfId="883"/>
    <cellStyle name="Вывод 4" xfId="884"/>
    <cellStyle name="Вывод 4 2" xfId="885"/>
    <cellStyle name="Вывод 4_46EE.2011(v1.0)" xfId="886"/>
    <cellStyle name="Вывод 5" xfId="887"/>
    <cellStyle name="Вывод 5 2" xfId="888"/>
    <cellStyle name="Вывод 5_46EE.2011(v1.0)" xfId="889"/>
    <cellStyle name="Вывод 6" xfId="890"/>
    <cellStyle name="Вывод 6 2" xfId="891"/>
    <cellStyle name="Вывод 6_46EE.2011(v1.0)" xfId="892"/>
    <cellStyle name="Вывод 7" xfId="893"/>
    <cellStyle name="Вывод 7 2" xfId="894"/>
    <cellStyle name="Вывод 7_46EE.2011(v1.0)" xfId="895"/>
    <cellStyle name="Вывод 8" xfId="896"/>
    <cellStyle name="Вывод 8 2" xfId="897"/>
    <cellStyle name="Вывод 8_46EE.2011(v1.0)" xfId="898"/>
    <cellStyle name="Вывод 9" xfId="899"/>
    <cellStyle name="Вывод 9 2" xfId="900"/>
    <cellStyle name="Вывод 9_46EE.2011(v1.0)" xfId="901"/>
    <cellStyle name="Вычисление 2" xfId="902"/>
    <cellStyle name="Вычисление 2 2" xfId="903"/>
    <cellStyle name="Вычисление 2_46EE.2011(v1.0)" xfId="904"/>
    <cellStyle name="Вычисление 3" xfId="905"/>
    <cellStyle name="Вычисление 3 2" xfId="906"/>
    <cellStyle name="Вычисление 3_46EE.2011(v1.0)" xfId="907"/>
    <cellStyle name="Вычисление 4" xfId="908"/>
    <cellStyle name="Вычисление 4 2" xfId="909"/>
    <cellStyle name="Вычисление 4_46EE.2011(v1.0)" xfId="910"/>
    <cellStyle name="Вычисление 5" xfId="911"/>
    <cellStyle name="Вычисление 5 2" xfId="912"/>
    <cellStyle name="Вычисление 5_46EE.2011(v1.0)" xfId="913"/>
    <cellStyle name="Вычисление 6" xfId="914"/>
    <cellStyle name="Вычисление 6 2" xfId="915"/>
    <cellStyle name="Вычисление 6_46EE.2011(v1.0)" xfId="916"/>
    <cellStyle name="Вычисление 7" xfId="917"/>
    <cellStyle name="Вычисление 7 2" xfId="918"/>
    <cellStyle name="Вычисление 7_46EE.2011(v1.0)" xfId="919"/>
    <cellStyle name="Вычисление 8" xfId="920"/>
    <cellStyle name="Вычисление 8 2" xfId="921"/>
    <cellStyle name="Вычисление 8_46EE.2011(v1.0)" xfId="922"/>
    <cellStyle name="Вычисление 9" xfId="923"/>
    <cellStyle name="Вычисление 9 2" xfId="924"/>
    <cellStyle name="Вычисление 9_46EE.2011(v1.0)" xfId="925"/>
    <cellStyle name="Гиперссылка 2" xfId="926"/>
    <cellStyle name="Гиперссылка 3" xfId="927"/>
    <cellStyle name="ДАТА" xfId="928"/>
    <cellStyle name="ДАТА 2" xfId="929"/>
    <cellStyle name="ДАТА 3" xfId="930"/>
    <cellStyle name="ДАТА 4" xfId="931"/>
    <cellStyle name="ДАТА 5" xfId="932"/>
    <cellStyle name="ДАТА 6" xfId="933"/>
    <cellStyle name="ДАТА 7" xfId="934"/>
    <cellStyle name="ДАТА 8" xfId="935"/>
    <cellStyle name="ДАТА_1" xfId="936"/>
    <cellStyle name="Денежный 2" xfId="937"/>
    <cellStyle name="Денежный 3" xfId="938"/>
    <cellStyle name="Заголовок" xfId="2"/>
    <cellStyle name="Заголовок 1 2" xfId="939"/>
    <cellStyle name="Заголовок 1 2 2" xfId="940"/>
    <cellStyle name="Заголовок 1 2_46EE.2011(v1.0)" xfId="941"/>
    <cellStyle name="Заголовок 1 3" xfId="942"/>
    <cellStyle name="Заголовок 1 3 2" xfId="943"/>
    <cellStyle name="Заголовок 1 3_46EE.2011(v1.0)" xfId="944"/>
    <cellStyle name="Заголовок 1 4" xfId="945"/>
    <cellStyle name="Заголовок 1 4 2" xfId="946"/>
    <cellStyle name="Заголовок 1 4_46EE.2011(v1.0)" xfId="947"/>
    <cellStyle name="Заголовок 1 5" xfId="948"/>
    <cellStyle name="Заголовок 1 5 2" xfId="949"/>
    <cellStyle name="Заголовок 1 5_46EE.2011(v1.0)" xfId="950"/>
    <cellStyle name="Заголовок 1 6" xfId="951"/>
    <cellStyle name="Заголовок 1 6 2" xfId="952"/>
    <cellStyle name="Заголовок 1 6_46EE.2011(v1.0)" xfId="953"/>
    <cellStyle name="Заголовок 1 7" xfId="954"/>
    <cellStyle name="Заголовок 1 7 2" xfId="955"/>
    <cellStyle name="Заголовок 1 7_46EE.2011(v1.0)" xfId="956"/>
    <cellStyle name="Заголовок 1 8" xfId="957"/>
    <cellStyle name="Заголовок 1 8 2" xfId="958"/>
    <cellStyle name="Заголовок 1 8_46EE.2011(v1.0)" xfId="959"/>
    <cellStyle name="Заголовок 1 9" xfId="960"/>
    <cellStyle name="Заголовок 1 9 2" xfId="961"/>
    <cellStyle name="Заголовок 1 9_46EE.2011(v1.0)" xfId="962"/>
    <cellStyle name="Заголовок 2 2" xfId="963"/>
    <cellStyle name="Заголовок 2 2 2" xfId="964"/>
    <cellStyle name="Заголовок 2 2_46EE.2011(v1.0)" xfId="965"/>
    <cellStyle name="Заголовок 2 3" xfId="966"/>
    <cellStyle name="Заголовок 2 3 2" xfId="967"/>
    <cellStyle name="Заголовок 2 3_46EE.2011(v1.0)" xfId="968"/>
    <cellStyle name="Заголовок 2 4" xfId="969"/>
    <cellStyle name="Заголовок 2 4 2" xfId="970"/>
    <cellStyle name="Заголовок 2 4_46EE.2011(v1.0)" xfId="971"/>
    <cellStyle name="Заголовок 2 5" xfId="972"/>
    <cellStyle name="Заголовок 2 5 2" xfId="973"/>
    <cellStyle name="Заголовок 2 5_46EE.2011(v1.0)" xfId="974"/>
    <cellStyle name="Заголовок 2 6" xfId="975"/>
    <cellStyle name="Заголовок 2 6 2" xfId="976"/>
    <cellStyle name="Заголовок 2 6_46EE.2011(v1.0)" xfId="977"/>
    <cellStyle name="Заголовок 2 7" xfId="978"/>
    <cellStyle name="Заголовок 2 7 2" xfId="979"/>
    <cellStyle name="Заголовок 2 7_46EE.2011(v1.0)" xfId="980"/>
    <cellStyle name="Заголовок 2 8" xfId="981"/>
    <cellStyle name="Заголовок 2 8 2" xfId="982"/>
    <cellStyle name="Заголовок 2 8_46EE.2011(v1.0)" xfId="983"/>
    <cellStyle name="Заголовок 2 9" xfId="984"/>
    <cellStyle name="Заголовок 2 9 2" xfId="985"/>
    <cellStyle name="Заголовок 2 9_46EE.2011(v1.0)" xfId="986"/>
    <cellStyle name="Заголовок 3 2" xfId="987"/>
    <cellStyle name="Заголовок 3 2 2" xfId="988"/>
    <cellStyle name="Заголовок 3 2_46EE.2011(v1.0)" xfId="989"/>
    <cellStyle name="Заголовок 3 3" xfId="990"/>
    <cellStyle name="Заголовок 3 3 2" xfId="991"/>
    <cellStyle name="Заголовок 3 3_46EE.2011(v1.0)" xfId="992"/>
    <cellStyle name="Заголовок 3 4" xfId="993"/>
    <cellStyle name="Заголовок 3 4 2" xfId="994"/>
    <cellStyle name="Заголовок 3 4_46EE.2011(v1.0)" xfId="995"/>
    <cellStyle name="Заголовок 3 5" xfId="996"/>
    <cellStyle name="Заголовок 3 5 2" xfId="997"/>
    <cellStyle name="Заголовок 3 5_46EE.2011(v1.0)" xfId="998"/>
    <cellStyle name="Заголовок 3 6" xfId="999"/>
    <cellStyle name="Заголовок 3 6 2" xfId="1000"/>
    <cellStyle name="Заголовок 3 6_46EE.2011(v1.0)" xfId="1001"/>
    <cellStyle name="Заголовок 3 7" xfId="1002"/>
    <cellStyle name="Заголовок 3 7 2" xfId="1003"/>
    <cellStyle name="Заголовок 3 7_46EE.2011(v1.0)" xfId="1004"/>
    <cellStyle name="Заголовок 3 8" xfId="1005"/>
    <cellStyle name="Заголовок 3 8 2" xfId="1006"/>
    <cellStyle name="Заголовок 3 8_46EE.2011(v1.0)" xfId="1007"/>
    <cellStyle name="Заголовок 3 9" xfId="1008"/>
    <cellStyle name="Заголовок 3 9 2" xfId="1009"/>
    <cellStyle name="Заголовок 3 9_46EE.2011(v1.0)" xfId="1010"/>
    <cellStyle name="Заголовок 4 2" xfId="1011"/>
    <cellStyle name="Заголовок 4 2 2" xfId="1012"/>
    <cellStyle name="Заголовок 4 3" xfId="1013"/>
    <cellStyle name="Заголовок 4 3 2" xfId="1014"/>
    <cellStyle name="Заголовок 4 4" xfId="1015"/>
    <cellStyle name="Заголовок 4 4 2" xfId="1016"/>
    <cellStyle name="Заголовок 4 5" xfId="1017"/>
    <cellStyle name="Заголовок 4 5 2" xfId="1018"/>
    <cellStyle name="Заголовок 4 6" xfId="1019"/>
    <cellStyle name="Заголовок 4 6 2" xfId="1020"/>
    <cellStyle name="Заголовок 4 7" xfId="1021"/>
    <cellStyle name="Заголовок 4 7 2" xfId="1022"/>
    <cellStyle name="Заголовок 4 8" xfId="1023"/>
    <cellStyle name="Заголовок 4 8 2" xfId="1024"/>
    <cellStyle name="Заголовок 4 9" xfId="1025"/>
    <cellStyle name="Заголовок 4 9 2" xfId="1026"/>
    <cellStyle name="ЗАГОЛОВОК1" xfId="1027"/>
    <cellStyle name="ЗАГОЛОВОК2" xfId="1028"/>
    <cellStyle name="ЗаголовокСтолбца" xfId="3"/>
    <cellStyle name="ЗаголовокСтолбца 3" xfId="4"/>
    <cellStyle name="Защитный" xfId="1029"/>
    <cellStyle name="Значение" xfId="1030"/>
    <cellStyle name="Зоголовок" xfId="1031"/>
    <cellStyle name="Итог 2" xfId="1032"/>
    <cellStyle name="Итог 2 2" xfId="1033"/>
    <cellStyle name="Итог 2_46EE.2011(v1.0)" xfId="1034"/>
    <cellStyle name="Итог 3" xfId="1035"/>
    <cellStyle name="Итог 3 2" xfId="1036"/>
    <cellStyle name="Итог 3_46EE.2011(v1.0)" xfId="1037"/>
    <cellStyle name="Итог 4" xfId="1038"/>
    <cellStyle name="Итог 4 2" xfId="1039"/>
    <cellStyle name="Итог 4_46EE.2011(v1.0)" xfId="1040"/>
    <cellStyle name="Итог 5" xfId="1041"/>
    <cellStyle name="Итог 5 2" xfId="1042"/>
    <cellStyle name="Итог 5_46EE.2011(v1.0)" xfId="1043"/>
    <cellStyle name="Итог 6" xfId="1044"/>
    <cellStyle name="Итог 6 2" xfId="1045"/>
    <cellStyle name="Итог 6_46EE.2011(v1.0)" xfId="1046"/>
    <cellStyle name="Итог 7" xfId="1047"/>
    <cellStyle name="Итог 7 2" xfId="1048"/>
    <cellStyle name="Итог 7_46EE.2011(v1.0)" xfId="1049"/>
    <cellStyle name="Итог 8" xfId="1050"/>
    <cellStyle name="Итог 8 2" xfId="1051"/>
    <cellStyle name="Итог 8_46EE.2011(v1.0)" xfId="1052"/>
    <cellStyle name="Итог 9" xfId="1053"/>
    <cellStyle name="Итог 9 2" xfId="1054"/>
    <cellStyle name="Итог 9_46EE.2011(v1.0)" xfId="1055"/>
    <cellStyle name="Итого" xfId="1056"/>
    <cellStyle name="ИТОГОВЫЙ" xfId="1057"/>
    <cellStyle name="ИТОГОВЫЙ 2" xfId="1058"/>
    <cellStyle name="ИТОГОВЫЙ 3" xfId="1059"/>
    <cellStyle name="ИТОГОВЫЙ 4" xfId="1060"/>
    <cellStyle name="ИТОГОВЫЙ 5" xfId="1061"/>
    <cellStyle name="ИТОГОВЫЙ 6" xfId="1062"/>
    <cellStyle name="ИТОГОВЫЙ 7" xfId="1063"/>
    <cellStyle name="ИТОГОВЫЙ 8" xfId="1064"/>
    <cellStyle name="ИТОГОВЫЙ_1" xfId="1065"/>
    <cellStyle name="Контрольная ячейка 2" xfId="1066"/>
    <cellStyle name="Контрольная ячейка 2 2" xfId="1067"/>
    <cellStyle name="Контрольная ячейка 2_46EE.2011(v1.0)" xfId="1068"/>
    <cellStyle name="Контрольная ячейка 3" xfId="1069"/>
    <cellStyle name="Контрольная ячейка 3 2" xfId="1070"/>
    <cellStyle name="Контрольная ячейка 3_46EE.2011(v1.0)" xfId="1071"/>
    <cellStyle name="Контрольная ячейка 4" xfId="1072"/>
    <cellStyle name="Контрольная ячейка 4 2" xfId="1073"/>
    <cellStyle name="Контрольная ячейка 4_46EE.2011(v1.0)" xfId="1074"/>
    <cellStyle name="Контрольная ячейка 5" xfId="1075"/>
    <cellStyle name="Контрольная ячейка 5 2" xfId="1076"/>
    <cellStyle name="Контрольная ячейка 5_46EE.2011(v1.0)" xfId="1077"/>
    <cellStyle name="Контрольная ячейка 6" xfId="1078"/>
    <cellStyle name="Контрольная ячейка 6 2" xfId="1079"/>
    <cellStyle name="Контрольная ячейка 6_46EE.2011(v1.0)" xfId="1080"/>
    <cellStyle name="Контрольная ячейка 7" xfId="1081"/>
    <cellStyle name="Контрольная ячейка 7 2" xfId="1082"/>
    <cellStyle name="Контрольная ячейка 7_46EE.2011(v1.0)" xfId="1083"/>
    <cellStyle name="Контрольная ячейка 8" xfId="1084"/>
    <cellStyle name="Контрольная ячейка 8 2" xfId="1085"/>
    <cellStyle name="Контрольная ячейка 8_46EE.2011(v1.0)" xfId="1086"/>
    <cellStyle name="Контрольная ячейка 9" xfId="1087"/>
    <cellStyle name="Контрольная ячейка 9 2" xfId="1088"/>
    <cellStyle name="Контрольная ячейка 9_46EE.2011(v1.0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24-п_Приложения 1-2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5"/>
    <cellStyle name="Обычный 10 2 3" xfId="6"/>
    <cellStyle name="Обычный 100" xfId="7"/>
    <cellStyle name="Обычный 106" xfId="8"/>
    <cellStyle name="Обычный 107" xfId="9"/>
    <cellStyle name="Обычный 11" xfId="1172"/>
    <cellStyle name="Обычный 11 2" xfId="10"/>
    <cellStyle name="Обычный 12" xfId="1173"/>
    <cellStyle name="Обычный 12 6" xfId="11"/>
    <cellStyle name="Обычный 13" xfId="33"/>
    <cellStyle name="Обычный 14_Xl0000731" xfId="1174"/>
    <cellStyle name="Обычный 2" xfId="1"/>
    <cellStyle name="Обычный 2 10" xfId="12"/>
    <cellStyle name="Обычный 2 10 2" xfId="32"/>
    <cellStyle name="Обычный 2 11" xfId="1175"/>
    <cellStyle name="Обычный 2 12" xfId="1176"/>
    <cellStyle name="Обычный 2 13" xfId="1177"/>
    <cellStyle name="Обычный 2 14" xfId="1178"/>
    <cellStyle name="Обычный 2 15" xfId="1179"/>
    <cellStyle name="Обычный 2 16" xfId="1180"/>
    <cellStyle name="Обычный 2 17" xfId="1181"/>
    <cellStyle name="Обычный 2 18" xfId="1182"/>
    <cellStyle name="Обычный 2 19" xfId="1183"/>
    <cellStyle name="Обычный 2 2" xfId="13"/>
    <cellStyle name="Обычный 2 2 19" xfId="14"/>
    <cellStyle name="Обычный 2 2 2" xfId="15"/>
    <cellStyle name="Обычный 2 2 2 2" xfId="34"/>
    <cellStyle name="Обычный 2 2_24-п_Приложения 1-2" xfId="1184"/>
    <cellStyle name="Обычный 2 20" xfId="1185"/>
    <cellStyle name="Обычный 2 21" xfId="1186"/>
    <cellStyle name="Обычный 2 22" xfId="1187"/>
    <cellStyle name="Обычный 2 23" xfId="1188"/>
    <cellStyle name="Обычный 2 24" xfId="1189"/>
    <cellStyle name="Обычный 2 25" xfId="1190"/>
    <cellStyle name="Обычный 2 26" xfId="1191"/>
    <cellStyle name="Обычный 2 26 2" xfId="16"/>
    <cellStyle name="Обычный 2 27" xfId="1192"/>
    <cellStyle name="Обычный 2 28" xfId="1193"/>
    <cellStyle name="Обычный 2 29" xfId="17"/>
    <cellStyle name="Обычный 2 3" xfId="18"/>
    <cellStyle name="Обычный 2 3 2" xfId="1194"/>
    <cellStyle name="Обычный 2 3_46EE.2011(v1.0)" xfId="1195"/>
    <cellStyle name="Обычный 2 4" xfId="1196"/>
    <cellStyle name="Обычный 2 4 2" xfId="1197"/>
    <cellStyle name="Обычный 2 4_46EE.2011(v1.0)" xfId="1198"/>
    <cellStyle name="Обычный 2 5" xfId="1199"/>
    <cellStyle name="Обычный 2 5 2" xfId="1200"/>
    <cellStyle name="Обычный 2 5_46EE.2011(v1.0)" xfId="1201"/>
    <cellStyle name="Обычный 2 6" xfId="1202"/>
    <cellStyle name="Обычный 2 6 2" xfId="1203"/>
    <cellStyle name="Обычный 2 6_46EE.2011(v1.0)" xfId="1204"/>
    <cellStyle name="Обычный 2 7" xfId="1205"/>
    <cellStyle name="Обычный 2 8" xfId="1206"/>
    <cellStyle name="Обычный 2 9" xfId="1207"/>
    <cellStyle name="Обычный 2_1" xfId="1208"/>
    <cellStyle name="Обычный 3" xfId="1209"/>
    <cellStyle name="Обычный 3 10" xfId="1210"/>
    <cellStyle name="Обычный 3 11" xfId="1211"/>
    <cellStyle name="Обычный 3 12" xfId="1212"/>
    <cellStyle name="Обычный 3 13" xfId="1213"/>
    <cellStyle name="Обычный 3 14" xfId="1214"/>
    <cellStyle name="Обычный 3 15" xfId="1215"/>
    <cellStyle name="Обычный 3 16" xfId="1216"/>
    <cellStyle name="Обычный 3 17" xfId="1217"/>
    <cellStyle name="Обычный 3 18" xfId="1218"/>
    <cellStyle name="Обычный 3 19" xfId="1219"/>
    <cellStyle name="Обычный 3 2" xfId="1220"/>
    <cellStyle name="Обычный 3 20" xfId="1221"/>
    <cellStyle name="Обычный 3 21" xfId="1222"/>
    <cellStyle name="Обычный 3 22" xfId="1223"/>
    <cellStyle name="Обычный 3 23" xfId="1224"/>
    <cellStyle name="Обычный 3 24" xfId="1225"/>
    <cellStyle name="Обычный 3 25" xfId="1226"/>
    <cellStyle name="Обычный 3 26" xfId="1227"/>
    <cellStyle name="Обычный 3 3" xfId="1228"/>
    <cellStyle name="Обычный 3 4" xfId="1229"/>
    <cellStyle name="Обычный 3 5" xfId="1230"/>
    <cellStyle name="Обычный 3 6" xfId="1231"/>
    <cellStyle name="Обычный 3 7" xfId="1232"/>
    <cellStyle name="Обычный 3 8" xfId="1233"/>
    <cellStyle name="Обычный 3 9" xfId="1234"/>
    <cellStyle name="Обычный 3_Детская больн 5  РЭК с кор ФОТ" xfId="1235"/>
    <cellStyle name="Обычный 30 2" xfId="1236"/>
    <cellStyle name="Обычный 4" xfId="19"/>
    <cellStyle name="Обычный 4 10" xfId="1237"/>
    <cellStyle name="Обычный 4 11" xfId="1238"/>
    <cellStyle name="Обычный 4 12" xfId="1239"/>
    <cellStyle name="Обычный 4 13" xfId="1240"/>
    <cellStyle name="Обычный 4 14" xfId="1241"/>
    <cellStyle name="Обычный 4 15" xfId="1242"/>
    <cellStyle name="Обычный 4 16" xfId="1243"/>
    <cellStyle name="Обычный 4 17" xfId="1244"/>
    <cellStyle name="Обычный 4 18" xfId="1245"/>
    <cellStyle name="Обычный 4 19" xfId="1246"/>
    <cellStyle name="Обычный 4 2" xfId="1247"/>
    <cellStyle name="Обычный 4 2 10" xfId="1248"/>
    <cellStyle name="Обычный 4 2 11" xfId="1249"/>
    <cellStyle name="Обычный 4 2 12" xfId="1250"/>
    <cellStyle name="Обычный 4 2 13" xfId="1251"/>
    <cellStyle name="Обычный 4 2 14" xfId="1252"/>
    <cellStyle name="Обычный 4 2 15" xfId="1253"/>
    <cellStyle name="Обычный 4 2 16" xfId="1254"/>
    <cellStyle name="Обычный 4 2 17" xfId="1255"/>
    <cellStyle name="Обычный 4 2 18" xfId="1256"/>
    <cellStyle name="Обычный 4 2 19" xfId="1257"/>
    <cellStyle name="Обычный 4 2 2" xfId="1258"/>
    <cellStyle name="Обычный 4 2 20" xfId="1259"/>
    <cellStyle name="Обычный 4 2 21" xfId="1260"/>
    <cellStyle name="Обычный 4 2 22" xfId="1261"/>
    <cellStyle name="Обычный 4 2 23" xfId="1262"/>
    <cellStyle name="Обычный 4 2 24" xfId="1263"/>
    <cellStyle name="Обычный 4 2 25" xfId="1264"/>
    <cellStyle name="Обычный 4 2 26" xfId="1265"/>
    <cellStyle name="Обычный 4 2 3" xfId="1266"/>
    <cellStyle name="Обычный 4 2 4" xfId="1267"/>
    <cellStyle name="Обычный 4 2 5" xfId="1268"/>
    <cellStyle name="Обычный 4 2 6" xfId="1269"/>
    <cellStyle name="Обычный 4 2 7" xfId="1270"/>
    <cellStyle name="Обычный 4 2 8" xfId="1271"/>
    <cellStyle name="Обычный 4 2 9" xfId="1272"/>
    <cellStyle name="Обычный 4 20" xfId="1273"/>
    <cellStyle name="Обычный 4 21" xfId="1274"/>
    <cellStyle name="Обычный 4 22" xfId="1275"/>
    <cellStyle name="Обычный 4 23" xfId="1276"/>
    <cellStyle name="Обычный 4 24" xfId="1277"/>
    <cellStyle name="Обычный 4 25" xfId="1278"/>
    <cellStyle name="Обычный 4 26" xfId="1279"/>
    <cellStyle name="Обычный 4 27" xfId="1280"/>
    <cellStyle name="Обычный 4 3" xfId="1281"/>
    <cellStyle name="Обычный 4 4" xfId="1282"/>
    <cellStyle name="Обычный 4 5" xfId="1283"/>
    <cellStyle name="Обычный 4 6" xfId="1284"/>
    <cellStyle name="Обычный 4 7" xfId="1285"/>
    <cellStyle name="Обычный 4 8" xfId="1286"/>
    <cellStyle name="Обычный 4 9" xfId="1287"/>
    <cellStyle name="Обычный 4_24-п_Приложения 1-2" xfId="1288"/>
    <cellStyle name="Обычный 5" xfId="1289"/>
    <cellStyle name="Обычный 6" xfId="1290"/>
    <cellStyle name="Обычный 7" xfId="1291"/>
    <cellStyle name="Обычный 8" xfId="20"/>
    <cellStyle name="Обычный 8 2" xfId="1292"/>
    <cellStyle name="Обычный 9" xfId="1293"/>
    <cellStyle name="Плохой 2" xfId="1294"/>
    <cellStyle name="Плохой 2 2" xfId="1295"/>
    <cellStyle name="Плохой 3" xfId="1296"/>
    <cellStyle name="Плохой 3 2" xfId="1297"/>
    <cellStyle name="Плохой 4" xfId="1298"/>
    <cellStyle name="Плохой 4 2" xfId="1299"/>
    <cellStyle name="Плохой 5" xfId="1300"/>
    <cellStyle name="Плохой 5 2" xfId="1301"/>
    <cellStyle name="Плохой 6" xfId="1302"/>
    <cellStyle name="Плохой 6 2" xfId="1303"/>
    <cellStyle name="Плохой 7" xfId="1304"/>
    <cellStyle name="Плохой 7 2" xfId="1305"/>
    <cellStyle name="Плохой 8" xfId="1306"/>
    <cellStyle name="Плохой 8 2" xfId="1307"/>
    <cellStyle name="Плохой 9" xfId="1308"/>
    <cellStyle name="Плохой 9 2" xfId="1309"/>
    <cellStyle name="По центру с переносом" xfId="1310"/>
    <cellStyle name="По центру с переносом 10" xfId="1311"/>
    <cellStyle name="По центру с переносом 11" xfId="1312"/>
    <cellStyle name="По центру с переносом 12" xfId="1313"/>
    <cellStyle name="По центру с переносом 13" xfId="1314"/>
    <cellStyle name="По центру с переносом 14" xfId="1315"/>
    <cellStyle name="По центру с переносом 15" xfId="1316"/>
    <cellStyle name="По центру с переносом 16" xfId="1317"/>
    <cellStyle name="По центру с переносом 17" xfId="1318"/>
    <cellStyle name="По центру с переносом 18" xfId="1319"/>
    <cellStyle name="По центру с переносом 19" xfId="1320"/>
    <cellStyle name="По центру с переносом 2" xfId="1321"/>
    <cellStyle name="По центру с переносом 20" xfId="1322"/>
    <cellStyle name="По центру с переносом 21" xfId="1323"/>
    <cellStyle name="По центру с переносом 22" xfId="1324"/>
    <cellStyle name="По центру с переносом 23" xfId="1325"/>
    <cellStyle name="По центру с переносом 24" xfId="1326"/>
    <cellStyle name="По центру с переносом 25" xfId="1327"/>
    <cellStyle name="По центру с переносом 26" xfId="1328"/>
    <cellStyle name="По центру с переносом 3" xfId="1329"/>
    <cellStyle name="По центру с переносом 4" xfId="1330"/>
    <cellStyle name="По центру с переносом 5" xfId="1331"/>
    <cellStyle name="По центру с переносом 6" xfId="1332"/>
    <cellStyle name="По центру с переносом 7" xfId="1333"/>
    <cellStyle name="По центру с переносом 8" xfId="1334"/>
    <cellStyle name="По центру с переносом 9" xfId="1335"/>
    <cellStyle name="По ширине с переносом" xfId="1336"/>
    <cellStyle name="По ширине с переносом 10" xfId="1337"/>
    <cellStyle name="По ширине с переносом 11" xfId="1338"/>
    <cellStyle name="По ширине с переносом 12" xfId="1339"/>
    <cellStyle name="По ширине с переносом 13" xfId="1340"/>
    <cellStyle name="По ширине с переносом 14" xfId="1341"/>
    <cellStyle name="По ширине с переносом 15" xfId="1342"/>
    <cellStyle name="По ширине с переносом 16" xfId="1343"/>
    <cellStyle name="По ширине с переносом 17" xfId="1344"/>
    <cellStyle name="По ширине с переносом 18" xfId="1345"/>
    <cellStyle name="По ширине с переносом 19" xfId="1346"/>
    <cellStyle name="По ширине с переносом 2" xfId="1347"/>
    <cellStyle name="По ширине с переносом 20" xfId="1348"/>
    <cellStyle name="По ширине с переносом 21" xfId="1349"/>
    <cellStyle name="По ширине с переносом 22" xfId="1350"/>
    <cellStyle name="По ширине с переносом 23" xfId="1351"/>
    <cellStyle name="По ширине с переносом 24" xfId="1352"/>
    <cellStyle name="По ширине с переносом 25" xfId="1353"/>
    <cellStyle name="По ширине с переносом 26" xfId="1354"/>
    <cellStyle name="По ширине с переносом 3" xfId="1355"/>
    <cellStyle name="По ширине с переносом 4" xfId="1356"/>
    <cellStyle name="По ширине с переносом 5" xfId="1357"/>
    <cellStyle name="По ширине с переносом 6" xfId="1358"/>
    <cellStyle name="По ширине с переносом 7" xfId="1359"/>
    <cellStyle name="По ширине с переносом 8" xfId="1360"/>
    <cellStyle name="По ширине с переносом 9" xfId="1361"/>
    <cellStyle name="Поле ввода" xfId="1362"/>
    <cellStyle name="Пояснение 2" xfId="1363"/>
    <cellStyle name="Пояснение 2 2" xfId="1364"/>
    <cellStyle name="Пояснение 3" xfId="1365"/>
    <cellStyle name="Пояснение 3 2" xfId="1366"/>
    <cellStyle name="Пояснение 4" xfId="1367"/>
    <cellStyle name="Пояснение 4 2" xfId="1368"/>
    <cellStyle name="Пояснение 5" xfId="1369"/>
    <cellStyle name="Пояснение 5 2" xfId="1370"/>
    <cellStyle name="Пояснение 6" xfId="1371"/>
    <cellStyle name="Пояснение 6 2" xfId="1372"/>
    <cellStyle name="Пояснение 7" xfId="1373"/>
    <cellStyle name="Пояснение 7 2" xfId="1374"/>
    <cellStyle name="Пояснение 8" xfId="1375"/>
    <cellStyle name="Пояснение 8 2" xfId="1376"/>
    <cellStyle name="Пояснение 9" xfId="1377"/>
    <cellStyle name="Пояснение 9 2" xfId="1378"/>
    <cellStyle name="Примечание 10" xfId="1379"/>
    <cellStyle name="Примечание 10 2" xfId="1380"/>
    <cellStyle name="Примечание 10_46EE.2011(v1.0)" xfId="1381"/>
    <cellStyle name="Примечание 11" xfId="1382"/>
    <cellStyle name="Примечание 11 2" xfId="1383"/>
    <cellStyle name="Примечание 11_46EE.2011(v1.0)" xfId="1384"/>
    <cellStyle name="Примечание 12" xfId="1385"/>
    <cellStyle name="Примечание 12 2" xfId="1386"/>
    <cellStyle name="Примечание 12_46EE.2011(v1.0)" xfId="1387"/>
    <cellStyle name="Примечание 2" xfId="1388"/>
    <cellStyle name="Примечание 2 2" xfId="1389"/>
    <cellStyle name="Примечание 2 3" xfId="1390"/>
    <cellStyle name="Примечание 2 4" xfId="1391"/>
    <cellStyle name="Примечание 2 5" xfId="1392"/>
    <cellStyle name="Примечание 2 6" xfId="1393"/>
    <cellStyle name="Примечание 2 7" xfId="21"/>
    <cellStyle name="Примечание 2 8" xfId="1394"/>
    <cellStyle name="Примечание 2_46EE.2011(v1.0)" xfId="1395"/>
    <cellStyle name="Примечание 3" xfId="1396"/>
    <cellStyle name="Примечание 3 2" xfId="1397"/>
    <cellStyle name="Примечание 3 3" xfId="1398"/>
    <cellStyle name="Примечание 3 4" xfId="1399"/>
    <cellStyle name="Примечание 3 5" xfId="1400"/>
    <cellStyle name="Примечание 3 6" xfId="1401"/>
    <cellStyle name="Примечание 3 7" xfId="1402"/>
    <cellStyle name="Примечание 3 8" xfId="1403"/>
    <cellStyle name="Примечание 3_46EE.2011(v1.0)" xfId="1404"/>
    <cellStyle name="Примечание 4" xfId="1405"/>
    <cellStyle name="Примечание 4 2" xfId="1406"/>
    <cellStyle name="Примечание 4 3" xfId="1407"/>
    <cellStyle name="Примечание 4 4" xfId="1408"/>
    <cellStyle name="Примечание 4 5" xfId="1409"/>
    <cellStyle name="Примечание 4 6" xfId="1410"/>
    <cellStyle name="Примечание 4 7" xfId="1411"/>
    <cellStyle name="Примечание 4 8" xfId="1412"/>
    <cellStyle name="Примечание 4_46EE.2011(v1.0)" xfId="1413"/>
    <cellStyle name="Примечание 5" xfId="1414"/>
    <cellStyle name="Примечание 5 2" xfId="1415"/>
    <cellStyle name="Примечание 5 3" xfId="1416"/>
    <cellStyle name="Примечание 5 4" xfId="1417"/>
    <cellStyle name="Примечание 5 5" xfId="1418"/>
    <cellStyle name="Примечание 5 6" xfId="1419"/>
    <cellStyle name="Примечание 5 7" xfId="1420"/>
    <cellStyle name="Примечание 5 8" xfId="1421"/>
    <cellStyle name="Примечание 5_46EE.2011(v1.0)" xfId="1422"/>
    <cellStyle name="Примечание 52" xfId="22"/>
    <cellStyle name="Примечание 6" xfId="1423"/>
    <cellStyle name="Примечание 6 2" xfId="1424"/>
    <cellStyle name="Примечание 6_46EE.2011(v1.0)" xfId="1425"/>
    <cellStyle name="Примечание 7" xfId="1426"/>
    <cellStyle name="Примечание 7 2" xfId="1427"/>
    <cellStyle name="Примечание 7_46EE.2011(v1.0)" xfId="1428"/>
    <cellStyle name="Примечание 8" xfId="1429"/>
    <cellStyle name="Примечание 8 2" xfId="1430"/>
    <cellStyle name="Примечание 8_46EE.2011(v1.0)" xfId="1431"/>
    <cellStyle name="Примечание 9" xfId="1432"/>
    <cellStyle name="Примечание 9 2" xfId="1433"/>
    <cellStyle name="Примечание 9_46EE.2011(v1.0)" xfId="1434"/>
    <cellStyle name="Процентный 10" xfId="24"/>
    <cellStyle name="Процентный 2" xfId="25"/>
    <cellStyle name="Процентный 2 10" xfId="1435"/>
    <cellStyle name="Процентный 2 11" xfId="1436"/>
    <cellStyle name="Процентный 2 12" xfId="1437"/>
    <cellStyle name="Процентный 2 13" xfId="1438"/>
    <cellStyle name="Процентный 2 14" xfId="1439"/>
    <cellStyle name="Процентный 2 15" xfId="1440"/>
    <cellStyle name="Процентный 2 16" xfId="1441"/>
    <cellStyle name="Процентный 2 17" xfId="1442"/>
    <cellStyle name="Процентный 2 18" xfId="1443"/>
    <cellStyle name="Процентный 2 19" xfId="1444"/>
    <cellStyle name="Процентный 2 2" xfId="1445"/>
    <cellStyle name="Процентный 2 2 10" xfId="1446"/>
    <cellStyle name="Процентный 2 2 11" xfId="1447"/>
    <cellStyle name="Процентный 2 2 12" xfId="1448"/>
    <cellStyle name="Процентный 2 2 13" xfId="1449"/>
    <cellStyle name="Процентный 2 2 14" xfId="1450"/>
    <cellStyle name="Процентный 2 2 15" xfId="1451"/>
    <cellStyle name="Процентный 2 2 16" xfId="1452"/>
    <cellStyle name="Процентный 2 2 17" xfId="1453"/>
    <cellStyle name="Процентный 2 2 18" xfId="1454"/>
    <cellStyle name="Процентный 2 2 19" xfId="1455"/>
    <cellStyle name="Процентный 2 2 2" xfId="1456"/>
    <cellStyle name="Процентный 2 2 20" xfId="1457"/>
    <cellStyle name="Процентный 2 2 21" xfId="1458"/>
    <cellStyle name="Процентный 2 2 22" xfId="1459"/>
    <cellStyle name="Процентный 2 2 23" xfId="1460"/>
    <cellStyle name="Процентный 2 2 24" xfId="1461"/>
    <cellStyle name="Процентный 2 2 25" xfId="1462"/>
    <cellStyle name="Процентный 2 2 26" xfId="1463"/>
    <cellStyle name="Процентный 2 2 3" xfId="1464"/>
    <cellStyle name="Процентный 2 2 4" xfId="1465"/>
    <cellStyle name="Процентный 2 2 5" xfId="1466"/>
    <cellStyle name="Процентный 2 2 6" xfId="1467"/>
    <cellStyle name="Процентный 2 2 7" xfId="1468"/>
    <cellStyle name="Процентный 2 2 8" xfId="1469"/>
    <cellStyle name="Процентный 2 2 9" xfId="1470"/>
    <cellStyle name="Процентный 2 20" xfId="1471"/>
    <cellStyle name="Процентный 2 21" xfId="1472"/>
    <cellStyle name="Процентный 2 22" xfId="1473"/>
    <cellStyle name="Процентный 2 23" xfId="1474"/>
    <cellStyle name="Процентный 2 24" xfId="1475"/>
    <cellStyle name="Процентный 2 25" xfId="1476"/>
    <cellStyle name="Процентный 2 26" xfId="1477"/>
    <cellStyle name="Процентный 2 27" xfId="1478"/>
    <cellStyle name="Процентный 2 28" xfId="1479"/>
    <cellStyle name="Процентный 2 3" xfId="1480"/>
    <cellStyle name="Процентный 2 3 10" xfId="1481"/>
    <cellStyle name="Процентный 2 3 11" xfId="1482"/>
    <cellStyle name="Процентный 2 3 12" xfId="1483"/>
    <cellStyle name="Процентный 2 3 13" xfId="1484"/>
    <cellStyle name="Процентный 2 3 14" xfId="1485"/>
    <cellStyle name="Процентный 2 3 15" xfId="1486"/>
    <cellStyle name="Процентный 2 3 16" xfId="1487"/>
    <cellStyle name="Процентный 2 3 17" xfId="1488"/>
    <cellStyle name="Процентный 2 3 18" xfId="1489"/>
    <cellStyle name="Процентный 2 3 19" xfId="1490"/>
    <cellStyle name="Процентный 2 3 2" xfId="1491"/>
    <cellStyle name="Процентный 2 3 20" xfId="1492"/>
    <cellStyle name="Процентный 2 3 21" xfId="1493"/>
    <cellStyle name="Процентный 2 3 22" xfId="1494"/>
    <cellStyle name="Процентный 2 3 23" xfId="1495"/>
    <cellStyle name="Процентный 2 3 24" xfId="1496"/>
    <cellStyle name="Процентный 2 3 25" xfId="1497"/>
    <cellStyle name="Процентный 2 3 26" xfId="1498"/>
    <cellStyle name="Процентный 2 3 3" xfId="1499"/>
    <cellStyle name="Процентный 2 3 4" xfId="1500"/>
    <cellStyle name="Процентный 2 3 5" xfId="1501"/>
    <cellStyle name="Процентный 2 3 6" xfId="1502"/>
    <cellStyle name="Процентный 2 3 7" xfId="1503"/>
    <cellStyle name="Процентный 2 3 8" xfId="1504"/>
    <cellStyle name="Процентный 2 3 9" xfId="1505"/>
    <cellStyle name="Процентный 2 4" xfId="1506"/>
    <cellStyle name="Процентный 2 5" xfId="1507"/>
    <cellStyle name="Процентный 2 6" xfId="1508"/>
    <cellStyle name="Процентный 2 7" xfId="1509"/>
    <cellStyle name="Процентный 2 8" xfId="1510"/>
    <cellStyle name="Процентный 2 9" xfId="1511"/>
    <cellStyle name="Процентный 3" xfId="23"/>
    <cellStyle name="Процентный 4" xfId="1512"/>
    <cellStyle name="Процентный 5" xfId="1513"/>
    <cellStyle name="Процентный 6" xfId="1514"/>
    <cellStyle name="Процентный 7" xfId="1515"/>
    <cellStyle name="Связанная ячейка 2" xfId="1516"/>
    <cellStyle name="Связанная ячейка 2 2" xfId="1517"/>
    <cellStyle name="Связанная ячейка 2_46EE.2011(v1.0)" xfId="1518"/>
    <cellStyle name="Связанная ячейка 3" xfId="1519"/>
    <cellStyle name="Связанная ячейка 3 2" xfId="1520"/>
    <cellStyle name="Связанная ячейка 3_46EE.2011(v1.0)" xfId="1521"/>
    <cellStyle name="Связанная ячейка 4" xfId="1522"/>
    <cellStyle name="Связанная ячейка 4 2" xfId="1523"/>
    <cellStyle name="Связанная ячейка 4_46EE.2011(v1.0)" xfId="1524"/>
    <cellStyle name="Связанная ячейка 5" xfId="1525"/>
    <cellStyle name="Связанная ячейка 5 2" xfId="1526"/>
    <cellStyle name="Связанная ячейка 5_46EE.2011(v1.0)" xfId="1527"/>
    <cellStyle name="Связанная ячейка 6" xfId="1528"/>
    <cellStyle name="Связанная ячейка 6 2" xfId="1529"/>
    <cellStyle name="Связанная ячейка 6_46EE.2011(v1.0)" xfId="1530"/>
    <cellStyle name="Связанная ячейка 7" xfId="1531"/>
    <cellStyle name="Связанная ячейка 7 2" xfId="1532"/>
    <cellStyle name="Связанная ячейка 7_46EE.2011(v1.0)" xfId="1533"/>
    <cellStyle name="Связанная ячейка 8" xfId="1534"/>
    <cellStyle name="Связанная ячейка 8 2" xfId="1535"/>
    <cellStyle name="Связанная ячейка 8_46EE.2011(v1.0)" xfId="1536"/>
    <cellStyle name="Связанная ячейка 9" xfId="1537"/>
    <cellStyle name="Связанная ячейка 9 2" xfId="1538"/>
    <cellStyle name="Связанная ячейка 9_46EE.2011(v1.0)" xfId="1539"/>
    <cellStyle name="Стиль 1" xfId="1540"/>
    <cellStyle name="Стиль 1 2" xfId="1541"/>
    <cellStyle name="ТЕКСТ" xfId="1542"/>
    <cellStyle name="ТЕКСТ 2" xfId="1543"/>
    <cellStyle name="ТЕКСТ 3" xfId="1544"/>
    <cellStyle name="ТЕКСТ 4" xfId="1545"/>
    <cellStyle name="ТЕКСТ 5" xfId="1546"/>
    <cellStyle name="ТЕКСТ 6" xfId="1547"/>
    <cellStyle name="ТЕКСТ 7" xfId="1548"/>
    <cellStyle name="ТЕКСТ 8" xfId="1549"/>
    <cellStyle name="Текст предупреждения 2" xfId="1550"/>
    <cellStyle name="Текст предупреждения 2 2" xfId="1551"/>
    <cellStyle name="Текст предупреждения 3" xfId="1552"/>
    <cellStyle name="Текст предупреждения 3 2" xfId="1553"/>
    <cellStyle name="Текст предупреждения 4" xfId="1554"/>
    <cellStyle name="Текст предупреждения 4 2" xfId="1555"/>
    <cellStyle name="Текст предупреждения 5" xfId="1556"/>
    <cellStyle name="Текст предупреждения 5 2" xfId="1557"/>
    <cellStyle name="Текст предупреждения 6" xfId="1558"/>
    <cellStyle name="Текст предупреждения 6 2" xfId="1559"/>
    <cellStyle name="Текст предупреждения 7" xfId="1560"/>
    <cellStyle name="Текст предупреждения 7 2" xfId="1561"/>
    <cellStyle name="Текст предупреждения 8" xfId="1562"/>
    <cellStyle name="Текст предупреждения 8 2" xfId="1563"/>
    <cellStyle name="Текст предупреждения 9" xfId="1564"/>
    <cellStyle name="Текст предупреждения 9 2" xfId="1565"/>
    <cellStyle name="Текстовый" xfId="1566"/>
    <cellStyle name="Текстовый 10" xfId="1567"/>
    <cellStyle name="Текстовый 11" xfId="1568"/>
    <cellStyle name="Текстовый 12" xfId="1569"/>
    <cellStyle name="Текстовый 13" xfId="1570"/>
    <cellStyle name="Текстовый 14" xfId="1571"/>
    <cellStyle name="Текстовый 15" xfId="1572"/>
    <cellStyle name="Текстовый 16" xfId="1573"/>
    <cellStyle name="Текстовый 17" xfId="1574"/>
    <cellStyle name="Текстовый 18" xfId="1575"/>
    <cellStyle name="Текстовый 19" xfId="1576"/>
    <cellStyle name="Текстовый 2" xfId="1577"/>
    <cellStyle name="Текстовый 20" xfId="1578"/>
    <cellStyle name="Текстовый 21" xfId="1579"/>
    <cellStyle name="Текстовый 22" xfId="1580"/>
    <cellStyle name="Текстовый 23" xfId="1581"/>
    <cellStyle name="Текстовый 24" xfId="1582"/>
    <cellStyle name="Текстовый 25" xfId="1583"/>
    <cellStyle name="Текстовый 26" xfId="1584"/>
    <cellStyle name="Текстовый 3" xfId="1585"/>
    <cellStyle name="Текстовый 4" xfId="1586"/>
    <cellStyle name="Текстовый 5" xfId="1587"/>
    <cellStyle name="Текстовый 6" xfId="1588"/>
    <cellStyle name="Текстовый 7" xfId="1589"/>
    <cellStyle name="Текстовый 8" xfId="1590"/>
    <cellStyle name="Текстовый 9" xfId="1591"/>
    <cellStyle name="Текстовый_1" xfId="1592"/>
    <cellStyle name="Тысячи [0]_22гк" xfId="1593"/>
    <cellStyle name="Тысячи_22гк" xfId="1594"/>
    <cellStyle name="ФИКСИРОВАННЫЙ" xfId="1595"/>
    <cellStyle name="ФИКСИРОВАННЫЙ 2" xfId="1596"/>
    <cellStyle name="ФИКСИРОВАННЫЙ 3" xfId="1597"/>
    <cellStyle name="ФИКСИРОВАННЫЙ 4" xfId="1598"/>
    <cellStyle name="ФИКСИРОВАННЫЙ 5" xfId="1599"/>
    <cellStyle name="ФИКСИРОВАННЫЙ 6" xfId="1600"/>
    <cellStyle name="ФИКСИРОВАННЫЙ 7" xfId="1601"/>
    <cellStyle name="ФИКСИРОВАННЫЙ 8" xfId="1602"/>
    <cellStyle name="ФИКСИРОВАННЫЙ_1" xfId="1603"/>
    <cellStyle name="Финансовый 10" xfId="27"/>
    <cellStyle name="Финансовый 13 2" xfId="28"/>
    <cellStyle name="Финансовый 2" xfId="29"/>
    <cellStyle name="Финансовый 2 10" xfId="1604"/>
    <cellStyle name="Финансовый 2 11" xfId="1605"/>
    <cellStyle name="Финансовый 2 12" xfId="1606"/>
    <cellStyle name="Финансовый 2 13" xfId="1607"/>
    <cellStyle name="Финансовый 2 14" xfId="1608"/>
    <cellStyle name="Финансовый 2 15" xfId="1609"/>
    <cellStyle name="Финансовый 2 16" xfId="1610"/>
    <cellStyle name="Финансовый 2 17" xfId="1611"/>
    <cellStyle name="Финансовый 2 18" xfId="1612"/>
    <cellStyle name="Финансовый 2 19" xfId="1613"/>
    <cellStyle name="Финансовый 2 2" xfId="1614"/>
    <cellStyle name="Финансовый 2 20" xfId="1615"/>
    <cellStyle name="Финансовый 2 21" xfId="1616"/>
    <cellStyle name="Финансовый 2 22" xfId="1617"/>
    <cellStyle name="Финансовый 2 23" xfId="1618"/>
    <cellStyle name="Финансовый 2 24" xfId="1619"/>
    <cellStyle name="Финансовый 2 25" xfId="1620"/>
    <cellStyle name="Финансовый 2 26" xfId="1621"/>
    <cellStyle name="Финансовый 2 3" xfId="1622"/>
    <cellStyle name="Финансовый 2 4" xfId="1623"/>
    <cellStyle name="Финансовый 2 5" xfId="1624"/>
    <cellStyle name="Финансовый 2 6" xfId="1625"/>
    <cellStyle name="Финансовый 2 7" xfId="1626"/>
    <cellStyle name="Финансовый 2 8" xfId="1627"/>
    <cellStyle name="Финансовый 2 9" xfId="1628"/>
    <cellStyle name="Финансовый 2_46EE.2011(v1.0)" xfId="1629"/>
    <cellStyle name="Финансовый 3" xfId="26"/>
    <cellStyle name="Финансовый 3 10" xfId="1630"/>
    <cellStyle name="Финансовый 3 11" xfId="1631"/>
    <cellStyle name="Финансовый 3 12" xfId="1632"/>
    <cellStyle name="Финансовый 3 13" xfId="1633"/>
    <cellStyle name="Финансовый 3 14" xfId="1634"/>
    <cellStyle name="Финансовый 3 15" xfId="1635"/>
    <cellStyle name="Финансовый 3 16" xfId="1636"/>
    <cellStyle name="Финансовый 3 17" xfId="1637"/>
    <cellStyle name="Финансовый 3 18" xfId="1638"/>
    <cellStyle name="Финансовый 3 19" xfId="1639"/>
    <cellStyle name="Финансовый 3 2" xfId="1640"/>
    <cellStyle name="Финансовый 3 20" xfId="1641"/>
    <cellStyle name="Финансовый 3 21" xfId="1642"/>
    <cellStyle name="Финансовый 3 22" xfId="1643"/>
    <cellStyle name="Финансовый 3 23" xfId="1644"/>
    <cellStyle name="Финансовый 3 24" xfId="1645"/>
    <cellStyle name="Финансовый 3 25" xfId="1646"/>
    <cellStyle name="Финансовый 3 26" xfId="1647"/>
    <cellStyle name="Финансовый 3 3" xfId="1648"/>
    <cellStyle name="Финансовый 3 4" xfId="1649"/>
    <cellStyle name="Финансовый 3 5" xfId="1650"/>
    <cellStyle name="Финансовый 3 6" xfId="1651"/>
    <cellStyle name="Финансовый 3 7" xfId="1652"/>
    <cellStyle name="Финансовый 3 8" xfId="1653"/>
    <cellStyle name="Финансовый 3 9" xfId="1654"/>
    <cellStyle name="Финансовый 4" xfId="1655"/>
    <cellStyle name="Формула" xfId="30"/>
    <cellStyle name="Формула 2" xfId="31"/>
    <cellStyle name="Формула_A РТ 2009 Рязаньэнерго" xfId="1656"/>
    <cellStyle name="ФормулаВБ" xfId="1657"/>
    <cellStyle name="ФормулаНаКонтроль" xfId="1658"/>
    <cellStyle name="Хороший 2" xfId="1659"/>
    <cellStyle name="Хороший 2 2" xfId="1660"/>
    <cellStyle name="Хороший 3" xfId="1661"/>
    <cellStyle name="Хороший 3 2" xfId="1662"/>
    <cellStyle name="Хороший 4" xfId="1663"/>
    <cellStyle name="Хороший 4 2" xfId="1664"/>
    <cellStyle name="Хороший 5" xfId="1665"/>
    <cellStyle name="Хороший 5 2" xfId="1666"/>
    <cellStyle name="Хороший 6" xfId="1667"/>
    <cellStyle name="Хороший 6 2" xfId="1668"/>
    <cellStyle name="Хороший 7" xfId="1669"/>
    <cellStyle name="Хороший 7 2" xfId="1670"/>
    <cellStyle name="Хороший 8" xfId="1671"/>
    <cellStyle name="Хороший 8 2" xfId="1672"/>
    <cellStyle name="Хороший 9" xfId="1673"/>
    <cellStyle name="Хороший 9 2" xfId="1674"/>
    <cellStyle name="Цифры по центру с десятыми" xfId="1675"/>
    <cellStyle name="Цифры по центру с десятыми 10" xfId="1676"/>
    <cellStyle name="Цифры по центру с десятыми 11" xfId="1677"/>
    <cellStyle name="Цифры по центру с десятыми 12" xfId="1678"/>
    <cellStyle name="Цифры по центру с десятыми 13" xfId="1679"/>
    <cellStyle name="Цифры по центру с десятыми 14" xfId="1680"/>
    <cellStyle name="Цифры по центру с десятыми 15" xfId="1681"/>
    <cellStyle name="Цифры по центру с десятыми 16" xfId="1682"/>
    <cellStyle name="Цифры по центру с десятыми 17" xfId="1683"/>
    <cellStyle name="Цифры по центру с десятыми 18" xfId="1684"/>
    <cellStyle name="Цифры по центру с десятыми 19" xfId="1685"/>
    <cellStyle name="Цифры по центру с десятыми 2" xfId="1686"/>
    <cellStyle name="Цифры по центру с десятыми 20" xfId="1687"/>
    <cellStyle name="Цифры по центру с десятыми 21" xfId="1688"/>
    <cellStyle name="Цифры по центру с десятыми 22" xfId="1689"/>
    <cellStyle name="Цифры по центру с десятыми 23" xfId="1690"/>
    <cellStyle name="Цифры по центру с десятыми 24" xfId="1691"/>
    <cellStyle name="Цифры по центру с десятыми 25" xfId="1692"/>
    <cellStyle name="Цифры по центру с десятыми 26" xfId="1693"/>
    <cellStyle name="Цифры по центру с десятыми 3" xfId="1694"/>
    <cellStyle name="Цифры по центру с десятыми 4" xfId="1695"/>
    <cellStyle name="Цифры по центру с десятыми 5" xfId="1696"/>
    <cellStyle name="Цифры по центру с десятыми 6" xfId="1697"/>
    <cellStyle name="Цифры по центру с десятыми 7" xfId="1698"/>
    <cellStyle name="Цифры по центру с десятыми 8" xfId="1699"/>
    <cellStyle name="Цифры по центру с десятыми 9" xfId="1700"/>
    <cellStyle name="Џђћ–…ќ’ќ›‰" xfId="1701"/>
    <cellStyle name="Шапка таблицы" xfId="170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88;&#1091;&#1082;&#1090;&#1091;&#1088;&#1072;%20&#1080;%20&#1086;&#1073;&#1098;&#1077;&#1084;%20&#1079;&#1072;&#1090;&#1088;&#1072;&#1090;%20&#1079;&#1072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</sheetNames>
    <sheetDataSet>
      <sheetData sheetId="0">
        <row r="13">
          <cell r="E13">
            <v>2477.0662200000002</v>
          </cell>
        </row>
        <row r="14">
          <cell r="E14">
            <v>5068.4398099999989</v>
          </cell>
        </row>
        <row r="15">
          <cell r="E15">
            <v>550.08821</v>
          </cell>
        </row>
        <row r="16">
          <cell r="E16">
            <v>22797.53024</v>
          </cell>
        </row>
        <row r="20">
          <cell r="E20">
            <v>4205.5415599999997</v>
          </cell>
        </row>
        <row r="21">
          <cell r="E21">
            <v>3120.4395199999999</v>
          </cell>
        </row>
        <row r="30">
          <cell r="E30">
            <v>349.24426000000005</v>
          </cell>
        </row>
        <row r="60">
          <cell r="E60">
            <v>625.56326000000001</v>
          </cell>
        </row>
        <row r="63">
          <cell r="E63">
            <v>9574.45262</v>
          </cell>
        </row>
        <row r="64">
          <cell r="E64">
            <v>153.42959999999999</v>
          </cell>
        </row>
        <row r="69">
          <cell r="E69">
            <v>6572.4343099999996</v>
          </cell>
        </row>
        <row r="74">
          <cell r="E74">
            <v>2046.0491400000001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001"/>
  <sheetViews>
    <sheetView workbookViewId="0">
      <selection activeCell="F29" sqref="F29"/>
    </sheetView>
  </sheetViews>
  <sheetFormatPr defaultRowHeight="14.4" x14ac:dyDescent="0.3"/>
  <cols>
    <col min="2" max="2" width="12.109375" customWidth="1"/>
    <col min="3" max="3" width="49.6640625" customWidth="1"/>
    <col min="4" max="4" width="11.33203125" customWidth="1"/>
    <col min="5" max="5" width="15.33203125" customWidth="1"/>
    <col min="6" max="6" width="14.5546875" customWidth="1"/>
    <col min="7" max="7" width="38.44140625" customWidth="1"/>
    <col min="8" max="8" width="55.109375" customWidth="1"/>
  </cols>
  <sheetData>
    <row r="1" spans="2:9" ht="15.6" x14ac:dyDescent="0.3">
      <c r="C1" s="13"/>
      <c r="D1" s="13"/>
      <c r="E1" s="13"/>
      <c r="F1" s="13"/>
      <c r="G1" s="17" t="s">
        <v>147</v>
      </c>
      <c r="H1" s="17"/>
    </row>
    <row r="2" spans="2:9" ht="15.6" x14ac:dyDescent="0.3">
      <c r="C2" s="13"/>
      <c r="D2" s="13"/>
      <c r="E2" s="13"/>
      <c r="F2" s="13"/>
      <c r="G2" s="17" t="s">
        <v>143</v>
      </c>
      <c r="H2" s="17"/>
    </row>
    <row r="3" spans="2:9" ht="15.6" x14ac:dyDescent="0.3">
      <c r="C3" s="13"/>
      <c r="D3" s="13"/>
      <c r="E3" s="13"/>
      <c r="F3" s="13"/>
      <c r="G3" s="17" t="s">
        <v>144</v>
      </c>
      <c r="H3" s="17"/>
    </row>
    <row r="4" spans="2:9" ht="15.6" x14ac:dyDescent="0.3">
      <c r="C4" s="13"/>
      <c r="D4" s="13"/>
      <c r="E4" s="13"/>
      <c r="F4" s="13"/>
      <c r="G4" s="17" t="s">
        <v>0</v>
      </c>
      <c r="H4" s="17"/>
    </row>
    <row r="5" spans="2:9" x14ac:dyDescent="0.3">
      <c r="C5" s="13"/>
      <c r="D5" s="13"/>
      <c r="E5" s="13"/>
      <c r="F5" s="13"/>
      <c r="G5" s="13"/>
      <c r="H5" s="13"/>
    </row>
    <row r="6" spans="2:9" s="19" customFormat="1" ht="86.25" customHeight="1" x14ac:dyDescent="0.3">
      <c r="B6" s="89" t="s">
        <v>247</v>
      </c>
      <c r="C6" s="89"/>
      <c r="D6" s="89"/>
      <c r="E6" s="89"/>
      <c r="F6" s="89"/>
      <c r="G6" s="89"/>
    </row>
    <row r="7" spans="2:9" s="19" customFormat="1" ht="13.8" x14ac:dyDescent="0.3">
      <c r="C7" s="20"/>
      <c r="D7" s="21"/>
      <c r="E7" s="21"/>
      <c r="F7" s="21"/>
      <c r="G7" s="21"/>
      <c r="H7" s="22"/>
    </row>
    <row r="8" spans="2:9" s="19" customFormat="1" ht="15.6" x14ac:dyDescent="0.3">
      <c r="B8" s="90" t="s">
        <v>170</v>
      </c>
      <c r="C8" s="90"/>
      <c r="D8" s="90"/>
      <c r="E8" s="90"/>
      <c r="F8" s="90"/>
      <c r="G8" s="90"/>
      <c r="H8" s="84"/>
    </row>
    <row r="9" spans="2:9" s="19" customFormat="1" ht="15.6" x14ac:dyDescent="0.3">
      <c r="B9" s="90" t="s">
        <v>254</v>
      </c>
      <c r="C9" s="90"/>
      <c r="D9" s="84"/>
      <c r="E9" s="84"/>
      <c r="F9" s="84"/>
      <c r="G9" s="84"/>
      <c r="H9" s="84"/>
    </row>
    <row r="10" spans="2:9" s="19" customFormat="1" ht="15.6" x14ac:dyDescent="0.3">
      <c r="B10" s="90" t="s">
        <v>255</v>
      </c>
      <c r="C10" s="90"/>
      <c r="D10" s="84"/>
      <c r="E10" s="84"/>
      <c r="F10" s="84"/>
      <c r="G10" s="84"/>
      <c r="H10" s="84"/>
    </row>
    <row r="11" spans="2:9" s="19" customFormat="1" ht="13.8" x14ac:dyDescent="0.3">
      <c r="C11" s="20"/>
      <c r="D11" s="21"/>
      <c r="E11" s="21"/>
      <c r="F11" s="21"/>
      <c r="G11" s="21"/>
      <c r="H11" s="22"/>
    </row>
    <row r="12" spans="2:9" s="19" customFormat="1" ht="13.8" x14ac:dyDescent="0.3">
      <c r="B12" s="91" t="s">
        <v>62</v>
      </c>
      <c r="C12" s="93" t="s">
        <v>31</v>
      </c>
      <c r="D12" s="93" t="s">
        <v>32</v>
      </c>
      <c r="E12" s="95" t="s">
        <v>248</v>
      </c>
      <c r="F12" s="96"/>
      <c r="G12" s="93" t="s">
        <v>173</v>
      </c>
    </row>
    <row r="13" spans="2:9" s="19" customFormat="1" ht="13.8" x14ac:dyDescent="0.3">
      <c r="B13" s="92"/>
      <c r="C13" s="94"/>
      <c r="D13" s="94"/>
      <c r="E13" s="23" t="s">
        <v>35</v>
      </c>
      <c r="F13" s="23" t="s">
        <v>36</v>
      </c>
      <c r="G13" s="94"/>
    </row>
    <row r="14" spans="2:9" s="27" customFormat="1" ht="13.8" x14ac:dyDescent="0.3">
      <c r="B14" s="24" t="s">
        <v>64</v>
      </c>
      <c r="C14" s="25" t="s">
        <v>65</v>
      </c>
      <c r="D14" s="26" t="s">
        <v>66</v>
      </c>
      <c r="E14" s="26" t="s">
        <v>66</v>
      </c>
      <c r="F14" s="26" t="s">
        <v>66</v>
      </c>
      <c r="G14" s="26" t="s">
        <v>66</v>
      </c>
    </row>
    <row r="15" spans="2:9" s="27" customFormat="1" ht="27.6" x14ac:dyDescent="0.3">
      <c r="B15" s="24">
        <v>1</v>
      </c>
      <c r="C15" s="28" t="s">
        <v>67</v>
      </c>
      <c r="D15" s="26" t="s">
        <v>39</v>
      </c>
      <c r="E15" s="29">
        <f>17421.21</f>
        <v>17421.21</v>
      </c>
      <c r="F15" s="29">
        <v>7251.5420000000004</v>
      </c>
      <c r="G15" s="73" t="s">
        <v>249</v>
      </c>
      <c r="I15" s="19"/>
    </row>
    <row r="16" spans="2:9" s="27" customFormat="1" ht="13.8" x14ac:dyDescent="0.3">
      <c r="B16" s="24" t="s">
        <v>174</v>
      </c>
      <c r="C16" s="31" t="s">
        <v>148</v>
      </c>
      <c r="D16" s="26" t="s">
        <v>39</v>
      </c>
      <c r="E16" s="29">
        <f>E17+E22+E24+E25</f>
        <v>17421.21</v>
      </c>
      <c r="F16" s="29">
        <f>F17+F22+F24+F25</f>
        <v>10054.632440000001</v>
      </c>
      <c r="G16" s="81"/>
      <c r="I16" s="19"/>
    </row>
    <row r="17" spans="2:7" s="19" customFormat="1" ht="13.8" x14ac:dyDescent="0.3">
      <c r="B17" s="33" t="s">
        <v>70</v>
      </c>
      <c r="C17" s="34" t="s">
        <v>71</v>
      </c>
      <c r="D17" s="35" t="s">
        <v>39</v>
      </c>
      <c r="E17" s="36">
        <f>E18+E19+E20</f>
        <v>805.72</v>
      </c>
      <c r="F17" s="36">
        <f>F18+F19+F20</f>
        <v>1050.1000000000001</v>
      </c>
      <c r="G17" s="82"/>
    </row>
    <row r="18" spans="2:7" s="19" customFormat="1" ht="27.6" x14ac:dyDescent="0.3">
      <c r="B18" s="33" t="s">
        <v>72</v>
      </c>
      <c r="C18" s="34" t="s">
        <v>73</v>
      </c>
      <c r="D18" s="35" t="s">
        <v>39</v>
      </c>
      <c r="E18" s="36">
        <v>791.32</v>
      </c>
      <c r="F18" s="36">
        <v>524.69000000000005</v>
      </c>
      <c r="G18" s="82"/>
    </row>
    <row r="19" spans="2:7" s="19" customFormat="1" ht="55.2" x14ac:dyDescent="0.3">
      <c r="B19" s="33" t="s">
        <v>74</v>
      </c>
      <c r="C19" s="34" t="s">
        <v>250</v>
      </c>
      <c r="D19" s="35" t="s">
        <v>39</v>
      </c>
      <c r="E19" s="36"/>
      <c r="F19" s="36">
        <v>400.02</v>
      </c>
      <c r="G19" s="38" t="s">
        <v>176</v>
      </c>
    </row>
    <row r="20" spans="2:7" s="19" customFormat="1" ht="41.4" x14ac:dyDescent="0.3">
      <c r="B20" s="33" t="s">
        <v>76</v>
      </c>
      <c r="C20" s="34" t="s">
        <v>77</v>
      </c>
      <c r="D20" s="35" t="s">
        <v>39</v>
      </c>
      <c r="E20" s="36">
        <f>14.4+E21</f>
        <v>14.4</v>
      </c>
      <c r="F20" s="36">
        <f>125.39</f>
        <v>125.39</v>
      </c>
      <c r="G20" s="82"/>
    </row>
    <row r="21" spans="2:7" s="19" customFormat="1" ht="13.8" x14ac:dyDescent="0.3">
      <c r="B21" s="33" t="s">
        <v>78</v>
      </c>
      <c r="C21" s="34" t="s">
        <v>251</v>
      </c>
      <c r="D21" s="35" t="s">
        <v>39</v>
      </c>
      <c r="E21" s="36"/>
      <c r="F21" s="36"/>
      <c r="G21" s="82"/>
    </row>
    <row r="22" spans="2:7" s="19" customFormat="1" ht="27.6" x14ac:dyDescent="0.3">
      <c r="B22" s="33" t="s">
        <v>80</v>
      </c>
      <c r="C22" s="34" t="s">
        <v>177</v>
      </c>
      <c r="D22" s="35" t="s">
        <v>39</v>
      </c>
      <c r="E22" s="36">
        <f>8778.92+2835.59</f>
        <v>11614.51</v>
      </c>
      <c r="F22" s="68">
        <f>4481.18+1434.549</f>
        <v>5915.7290000000003</v>
      </c>
      <c r="G22" s="82"/>
    </row>
    <row r="23" spans="2:7" s="19" customFormat="1" ht="13.8" x14ac:dyDescent="0.3">
      <c r="B23" s="42" t="s">
        <v>82</v>
      </c>
      <c r="C23" s="43" t="s">
        <v>251</v>
      </c>
      <c r="D23" s="44" t="s">
        <v>39</v>
      </c>
      <c r="E23" s="36"/>
      <c r="F23" s="36"/>
      <c r="G23" s="82"/>
    </row>
    <row r="24" spans="2:7" s="19" customFormat="1" ht="69" x14ac:dyDescent="0.3">
      <c r="B24" s="45" t="s">
        <v>83</v>
      </c>
      <c r="C24" s="46" t="s">
        <v>149</v>
      </c>
      <c r="D24" s="45" t="s">
        <v>39</v>
      </c>
      <c r="E24" s="47">
        <v>0</v>
      </c>
      <c r="F24" s="36">
        <v>48.173000000000002</v>
      </c>
      <c r="G24" s="37" t="s">
        <v>179</v>
      </c>
    </row>
    <row r="25" spans="2:7" s="19" customFormat="1" ht="13.8" x14ac:dyDescent="0.3">
      <c r="B25" s="45" t="s">
        <v>180</v>
      </c>
      <c r="C25" s="48" t="s">
        <v>181</v>
      </c>
      <c r="D25" s="45" t="s">
        <v>39</v>
      </c>
      <c r="E25" s="36">
        <f>E28+E29+E30+E31+E32+E26+E27</f>
        <v>5000.9800000000005</v>
      </c>
      <c r="F25" s="36">
        <f>F28+F29+F30+F31+F32+F26+F27</f>
        <v>3040.6304400000004</v>
      </c>
      <c r="G25" s="82"/>
    </row>
    <row r="26" spans="2:7" s="19" customFormat="1" ht="52.8" x14ac:dyDescent="0.3">
      <c r="B26" s="45" t="s">
        <v>150</v>
      </c>
      <c r="C26" s="48" t="s">
        <v>85</v>
      </c>
      <c r="D26" s="45" t="s">
        <v>39</v>
      </c>
      <c r="E26" s="47">
        <v>2618.9</v>
      </c>
      <c r="F26" s="36"/>
      <c r="G26" s="49" t="s">
        <v>86</v>
      </c>
    </row>
    <row r="27" spans="2:7" x14ac:dyDescent="0.3">
      <c r="B27" s="45" t="s">
        <v>151</v>
      </c>
      <c r="C27" s="48" t="s">
        <v>94</v>
      </c>
      <c r="D27" s="45" t="s">
        <v>39</v>
      </c>
      <c r="E27" s="47">
        <v>242.7</v>
      </c>
      <c r="F27" s="36">
        <v>61.2</v>
      </c>
      <c r="G27" s="38"/>
    </row>
    <row r="28" spans="2:7" s="19" customFormat="1" ht="110.4" x14ac:dyDescent="0.3">
      <c r="B28" s="45" t="s">
        <v>153</v>
      </c>
      <c r="C28" s="48" t="s">
        <v>98</v>
      </c>
      <c r="D28" s="45" t="s">
        <v>39</v>
      </c>
      <c r="E28" s="47">
        <v>1209.46</v>
      </c>
      <c r="F28" s="68">
        <f>328.00714+1.99757+1664.82542+200+168+70+171.055</f>
        <v>2603.8851299999997</v>
      </c>
      <c r="G28" s="37" t="s">
        <v>183</v>
      </c>
    </row>
    <row r="29" spans="2:7" s="19" customFormat="1" ht="13.8" x14ac:dyDescent="0.3">
      <c r="B29" s="45" t="s">
        <v>155</v>
      </c>
      <c r="C29" s="48" t="s">
        <v>152</v>
      </c>
      <c r="D29" s="45" t="s">
        <v>39</v>
      </c>
      <c r="E29" s="47"/>
      <c r="F29" s="68">
        <f>29.202</f>
        <v>29.202000000000002</v>
      </c>
      <c r="G29" s="82"/>
    </row>
    <row r="30" spans="2:7" s="19" customFormat="1" ht="27.6" x14ac:dyDescent="0.3">
      <c r="B30" s="45" t="s">
        <v>156</v>
      </c>
      <c r="C30" s="48" t="s">
        <v>154</v>
      </c>
      <c r="D30" s="45" t="s">
        <v>39</v>
      </c>
      <c r="E30" s="47"/>
      <c r="F30" s="36"/>
      <c r="G30" s="82"/>
    </row>
    <row r="31" spans="2:7" s="19" customFormat="1" ht="41.4" x14ac:dyDescent="0.3">
      <c r="B31" s="45" t="s">
        <v>185</v>
      </c>
      <c r="C31" s="48" t="s">
        <v>186</v>
      </c>
      <c r="D31" s="45" t="s">
        <v>39</v>
      </c>
      <c r="E31" s="47"/>
      <c r="F31" s="36"/>
      <c r="G31" s="82"/>
    </row>
    <row r="32" spans="2:7" s="19" customFormat="1" ht="13.8" x14ac:dyDescent="0.3">
      <c r="B32" s="45" t="s">
        <v>187</v>
      </c>
      <c r="C32" s="48" t="s">
        <v>188</v>
      </c>
      <c r="D32" s="45" t="s">
        <v>39</v>
      </c>
      <c r="E32" s="47">
        <f>58.73+871.19</f>
        <v>929.92000000000007</v>
      </c>
      <c r="F32" s="36">
        <f>F33+F34+F35+F36+F38+F39</f>
        <v>346.34331000000066</v>
      </c>
      <c r="G32" s="82"/>
    </row>
    <row r="33" spans="2:9" s="19" customFormat="1" ht="27.6" x14ac:dyDescent="0.3">
      <c r="B33" s="51" t="s">
        <v>190</v>
      </c>
      <c r="C33" s="52" t="s">
        <v>191</v>
      </c>
      <c r="D33" s="45" t="s">
        <v>39</v>
      </c>
      <c r="E33" s="47">
        <f>E32</f>
        <v>929.92000000000007</v>
      </c>
      <c r="F33" s="36">
        <v>44.173310000000711</v>
      </c>
      <c r="G33" s="38" t="s">
        <v>252</v>
      </c>
    </row>
    <row r="34" spans="2:9" s="19" customFormat="1" ht="27.6" x14ac:dyDescent="0.3">
      <c r="B34" s="51" t="s">
        <v>192</v>
      </c>
      <c r="C34" s="52" t="s">
        <v>193</v>
      </c>
      <c r="D34" s="45" t="s">
        <v>39</v>
      </c>
      <c r="E34" s="47"/>
      <c r="F34" s="36"/>
      <c r="G34" s="37"/>
    </row>
    <row r="35" spans="2:9" s="19" customFormat="1" ht="13.8" x14ac:dyDescent="0.3">
      <c r="B35" s="51" t="s">
        <v>194</v>
      </c>
      <c r="C35" s="52" t="s">
        <v>195</v>
      </c>
      <c r="D35" s="45" t="s">
        <v>39</v>
      </c>
      <c r="E35" s="47"/>
      <c r="F35" s="36">
        <f>144.92</f>
        <v>144.91999999999999</v>
      </c>
      <c r="G35" s="37"/>
    </row>
    <row r="36" spans="2:9" s="19" customFormat="1" ht="13.8" x14ac:dyDescent="0.3">
      <c r="B36" s="51" t="s">
        <v>196</v>
      </c>
      <c r="C36" s="52" t="s">
        <v>89</v>
      </c>
      <c r="D36" s="45" t="s">
        <v>39</v>
      </c>
      <c r="E36" s="47"/>
      <c r="F36" s="36">
        <v>44.39</v>
      </c>
      <c r="G36" s="37"/>
    </row>
    <row r="37" spans="2:9" s="19" customFormat="1" ht="27.6" x14ac:dyDescent="0.3">
      <c r="B37" s="51" t="s">
        <v>197</v>
      </c>
      <c r="C37" s="52" t="s">
        <v>90</v>
      </c>
      <c r="D37" s="45" t="s">
        <v>39</v>
      </c>
      <c r="E37" s="47"/>
      <c r="F37" s="36"/>
      <c r="G37" s="37"/>
    </row>
    <row r="38" spans="2:9" s="19" customFormat="1" ht="13.8" x14ac:dyDescent="0.3">
      <c r="B38" s="51" t="s">
        <v>198</v>
      </c>
      <c r="C38" s="52" t="s">
        <v>199</v>
      </c>
      <c r="D38" s="45" t="s">
        <v>39</v>
      </c>
      <c r="E38" s="47"/>
      <c r="F38" s="36">
        <v>110.72</v>
      </c>
      <c r="G38" s="37"/>
    </row>
    <row r="39" spans="2:9" s="19" customFormat="1" ht="15.6" x14ac:dyDescent="0.3">
      <c r="B39" s="51" t="s">
        <v>200</v>
      </c>
      <c r="C39" s="15" t="s">
        <v>201</v>
      </c>
      <c r="D39" s="45" t="s">
        <v>39</v>
      </c>
      <c r="E39" s="47"/>
      <c r="F39" s="36">
        <v>2.14</v>
      </c>
      <c r="G39" s="37"/>
    </row>
    <row r="40" spans="2:9" s="19" customFormat="1" ht="13.8" x14ac:dyDescent="0.3">
      <c r="B40" s="51" t="s">
        <v>202</v>
      </c>
      <c r="C40" s="52" t="s">
        <v>203</v>
      </c>
      <c r="D40" s="45" t="s">
        <v>39</v>
      </c>
      <c r="E40" s="47"/>
      <c r="F40" s="36"/>
      <c r="G40" s="37"/>
    </row>
    <row r="41" spans="2:9" s="27" customFormat="1" ht="13.8" x14ac:dyDescent="0.3">
      <c r="B41" s="53" t="s">
        <v>91</v>
      </c>
      <c r="C41" s="54" t="s">
        <v>157</v>
      </c>
      <c r="D41" s="53" t="s">
        <v>39</v>
      </c>
      <c r="E41" s="29">
        <f>E15-E16</f>
        <v>0</v>
      </c>
      <c r="F41" s="29">
        <f>F15-F16-F54</f>
        <v>-4413.1440000000011</v>
      </c>
      <c r="G41" s="81"/>
      <c r="I41" s="32"/>
    </row>
    <row r="42" spans="2:9" s="19" customFormat="1" ht="13.8" x14ac:dyDescent="0.3">
      <c r="B42" s="45" t="s">
        <v>93</v>
      </c>
      <c r="C42" s="18" t="s">
        <v>158</v>
      </c>
      <c r="D42" s="56" t="s">
        <v>39</v>
      </c>
      <c r="E42" s="47"/>
      <c r="F42" s="36">
        <v>882.62900000000002</v>
      </c>
      <c r="G42" s="73" t="s">
        <v>253</v>
      </c>
      <c r="I42" s="39"/>
    </row>
    <row r="43" spans="2:9" s="19" customFormat="1" ht="13.8" x14ac:dyDescent="0.3">
      <c r="B43" s="45" t="s">
        <v>95</v>
      </c>
      <c r="C43" s="18" t="s">
        <v>159</v>
      </c>
      <c r="D43" s="56" t="s">
        <v>39</v>
      </c>
      <c r="E43" s="47"/>
      <c r="F43" s="36">
        <f>F41+F42</f>
        <v>-3530.5150000000012</v>
      </c>
      <c r="G43" s="82"/>
    </row>
    <row r="44" spans="2:9" s="19" customFormat="1" ht="31.8" x14ac:dyDescent="0.3">
      <c r="B44" s="45" t="s">
        <v>160</v>
      </c>
      <c r="C44" s="18" t="s">
        <v>205</v>
      </c>
      <c r="D44" s="56" t="s">
        <v>39</v>
      </c>
      <c r="E44" s="47"/>
      <c r="F44" s="36"/>
      <c r="G44" s="82"/>
    </row>
    <row r="45" spans="2:9" s="19" customFormat="1" ht="31.8" x14ac:dyDescent="0.3">
      <c r="B45" s="45" t="s">
        <v>161</v>
      </c>
      <c r="C45" s="18" t="s">
        <v>206</v>
      </c>
      <c r="D45" s="56" t="s">
        <v>39</v>
      </c>
      <c r="E45" s="47"/>
      <c r="F45" s="36"/>
      <c r="G45" s="82"/>
    </row>
    <row r="46" spans="2:9" s="19" customFormat="1" ht="18" x14ac:dyDescent="0.3">
      <c r="B46" s="45" t="s">
        <v>162</v>
      </c>
      <c r="C46" s="18" t="s">
        <v>207</v>
      </c>
      <c r="D46" s="56" t="s">
        <v>39</v>
      </c>
      <c r="E46" s="47"/>
      <c r="F46" s="36"/>
      <c r="G46" s="82"/>
    </row>
    <row r="47" spans="2:9" s="19" customFormat="1" ht="31.8" x14ac:dyDescent="0.3">
      <c r="B47" s="45" t="s">
        <v>163</v>
      </c>
      <c r="C47" s="18" t="s">
        <v>208</v>
      </c>
      <c r="D47" s="56" t="s">
        <v>39</v>
      </c>
      <c r="E47" s="47"/>
      <c r="F47" s="36"/>
      <c r="G47" s="82"/>
    </row>
    <row r="48" spans="2:9" s="19" customFormat="1" ht="27.6" x14ac:dyDescent="0.3">
      <c r="B48" s="45" t="s">
        <v>119</v>
      </c>
      <c r="C48" s="18" t="s">
        <v>96</v>
      </c>
      <c r="D48" s="56" t="s">
        <v>39</v>
      </c>
      <c r="E48" s="47"/>
      <c r="F48" s="36"/>
      <c r="G48" s="82"/>
    </row>
    <row r="49" spans="2:7" s="19" customFormat="1" ht="41.4" x14ac:dyDescent="0.3">
      <c r="B49" s="45" t="s">
        <v>164</v>
      </c>
      <c r="C49" s="18" t="s">
        <v>167</v>
      </c>
      <c r="D49" s="56" t="s">
        <v>39</v>
      </c>
      <c r="E49" s="47"/>
      <c r="F49" s="36"/>
      <c r="G49" s="82"/>
    </row>
    <row r="50" spans="2:7" s="19" customFormat="1" ht="59.4" x14ac:dyDescent="0.3">
      <c r="B50" s="45" t="s">
        <v>166</v>
      </c>
      <c r="C50" s="18" t="s">
        <v>209</v>
      </c>
      <c r="D50" s="56" t="s">
        <v>39</v>
      </c>
      <c r="E50" s="47"/>
      <c r="F50" s="36"/>
      <c r="G50" s="82"/>
    </row>
    <row r="51" spans="2:7" s="19" customFormat="1" ht="27.6" x14ac:dyDescent="0.3">
      <c r="B51" s="45" t="s">
        <v>168</v>
      </c>
      <c r="C51" s="18" t="s">
        <v>169</v>
      </c>
      <c r="D51" s="60" t="s">
        <v>114</v>
      </c>
      <c r="E51" s="47"/>
      <c r="F51" s="36"/>
      <c r="G51" s="82"/>
    </row>
    <row r="52" spans="2:7" s="19" customFormat="1" ht="96.6" x14ac:dyDescent="0.3">
      <c r="B52" s="45" t="s">
        <v>165</v>
      </c>
      <c r="C52" s="18" t="s">
        <v>116</v>
      </c>
      <c r="D52" s="56" t="s">
        <v>39</v>
      </c>
      <c r="E52" s="47"/>
      <c r="F52" s="36"/>
      <c r="G52" s="82"/>
    </row>
    <row r="53" spans="2:7" s="27" customFormat="1" ht="27.6" x14ac:dyDescent="0.3">
      <c r="B53" s="57" t="s">
        <v>121</v>
      </c>
      <c r="C53" s="58" t="s">
        <v>211</v>
      </c>
      <c r="D53" s="59" t="s">
        <v>39</v>
      </c>
      <c r="E53" s="29">
        <f>E19+E23+E21</f>
        <v>0</v>
      </c>
      <c r="F53" s="29">
        <f>F19+F23+F21</f>
        <v>400.02</v>
      </c>
      <c r="G53" s="81"/>
    </row>
    <row r="54" spans="2:7" s="27" customFormat="1" ht="27.6" x14ac:dyDescent="0.3">
      <c r="B54" s="57" t="s">
        <v>122</v>
      </c>
      <c r="C54" s="61" t="s">
        <v>123</v>
      </c>
      <c r="D54" s="59" t="s">
        <v>39</v>
      </c>
      <c r="E54" s="55"/>
      <c r="F54" s="29">
        <v>1610.0535600000001</v>
      </c>
      <c r="G54" s="81"/>
    </row>
    <row r="55" spans="2:7" s="19" customFormat="1" ht="27.6" x14ac:dyDescent="0.3">
      <c r="B55" s="45" t="s">
        <v>68</v>
      </c>
      <c r="C55" s="62" t="s">
        <v>124</v>
      </c>
      <c r="D55" s="60" t="s">
        <v>214</v>
      </c>
      <c r="E55" s="47"/>
      <c r="F55" s="36">
        <v>919.47899999999993</v>
      </c>
      <c r="G55" s="82"/>
    </row>
    <row r="56" spans="2:7" s="19" customFormat="1" ht="55.2" x14ac:dyDescent="0.3">
      <c r="B56" s="45" t="s">
        <v>91</v>
      </c>
      <c r="C56" s="62" t="s">
        <v>125</v>
      </c>
      <c r="D56" s="56" t="s">
        <v>39</v>
      </c>
      <c r="E56" s="47"/>
      <c r="F56" s="36">
        <f>F54/F55</f>
        <v>1.751049844531523</v>
      </c>
      <c r="G56" s="82"/>
    </row>
    <row r="57" spans="2:7" s="27" customFormat="1" ht="55.2" x14ac:dyDescent="0.3">
      <c r="B57" s="53" t="s">
        <v>126</v>
      </c>
      <c r="C57" s="63" t="s">
        <v>127</v>
      </c>
      <c r="D57" s="64" t="s">
        <v>66</v>
      </c>
      <c r="E57" s="55" t="s">
        <v>66</v>
      </c>
      <c r="F57" s="29" t="s">
        <v>66</v>
      </c>
      <c r="G57" s="81" t="s">
        <v>66</v>
      </c>
    </row>
    <row r="58" spans="2:7" s="70" customFormat="1" ht="13.8" x14ac:dyDescent="0.3">
      <c r="B58" s="65">
        <v>1</v>
      </c>
      <c r="C58" s="66" t="s">
        <v>128</v>
      </c>
      <c r="D58" s="65" t="s">
        <v>129</v>
      </c>
      <c r="E58" s="67"/>
      <c r="F58" s="68">
        <f>5716+493</f>
        <v>6209</v>
      </c>
      <c r="G58" s="83"/>
    </row>
    <row r="59" spans="2:7" s="19" customFormat="1" ht="13.8" x14ac:dyDescent="0.3">
      <c r="B59" s="56">
        <v>2</v>
      </c>
      <c r="C59" s="18" t="s">
        <v>130</v>
      </c>
      <c r="D59" s="56" t="s">
        <v>215</v>
      </c>
      <c r="E59" s="47">
        <f>E62</f>
        <v>28.655999999999999</v>
      </c>
      <c r="F59" s="36">
        <f>F62</f>
        <v>28.655999999999999</v>
      </c>
      <c r="G59" s="82"/>
    </row>
    <row r="60" spans="2:7" s="19" customFormat="1" ht="15.6" x14ac:dyDescent="0.3">
      <c r="B60" s="71" t="s">
        <v>216</v>
      </c>
      <c r="C60" s="72" t="s">
        <v>131</v>
      </c>
      <c r="D60" s="56" t="s">
        <v>215</v>
      </c>
      <c r="E60" s="47"/>
      <c r="F60" s="36"/>
      <c r="G60" s="82"/>
    </row>
    <row r="61" spans="2:7" s="19" customFormat="1" ht="15.6" x14ac:dyDescent="0.3">
      <c r="B61" s="71" t="s">
        <v>132</v>
      </c>
      <c r="C61" s="72" t="s">
        <v>133</v>
      </c>
      <c r="D61" s="56" t="s">
        <v>215</v>
      </c>
      <c r="E61" s="47"/>
      <c r="F61" s="36"/>
      <c r="G61" s="82"/>
    </row>
    <row r="62" spans="2:7" s="19" customFormat="1" ht="15.6" x14ac:dyDescent="0.3">
      <c r="B62" s="71" t="s">
        <v>134</v>
      </c>
      <c r="C62" s="72" t="s">
        <v>135</v>
      </c>
      <c r="D62" s="56" t="s">
        <v>215</v>
      </c>
      <c r="E62" s="47">
        <v>28.655999999999999</v>
      </c>
      <c r="F62" s="47">
        <v>28.655999999999999</v>
      </c>
      <c r="G62" s="82"/>
    </row>
    <row r="63" spans="2:7" s="19" customFormat="1" ht="15.6" x14ac:dyDescent="0.3">
      <c r="B63" s="71" t="s">
        <v>217</v>
      </c>
      <c r="C63" s="72" t="s">
        <v>136</v>
      </c>
      <c r="D63" s="56" t="s">
        <v>215</v>
      </c>
      <c r="E63" s="47"/>
      <c r="F63" s="36"/>
      <c r="G63" s="82"/>
    </row>
    <row r="64" spans="2:7" s="19" customFormat="1" ht="27.6" x14ac:dyDescent="0.3">
      <c r="B64" s="56">
        <v>3</v>
      </c>
      <c r="C64" s="18" t="s">
        <v>218</v>
      </c>
      <c r="D64" s="56" t="s">
        <v>137</v>
      </c>
      <c r="E64" s="47">
        <f>E67+E68</f>
        <v>425.79675999999995</v>
      </c>
      <c r="F64" s="47">
        <f>F67+F68</f>
        <v>425.79675999999995</v>
      </c>
      <c r="G64" s="82"/>
    </row>
    <row r="65" spans="2:7" s="19" customFormat="1" ht="15.6" x14ac:dyDescent="0.3">
      <c r="B65" s="71" t="s">
        <v>219</v>
      </c>
      <c r="C65" s="72" t="s">
        <v>131</v>
      </c>
      <c r="D65" s="56" t="s">
        <v>137</v>
      </c>
      <c r="E65" s="47"/>
      <c r="F65" s="36"/>
      <c r="G65" s="82"/>
    </row>
    <row r="66" spans="2:7" s="19" customFormat="1" ht="15.6" x14ac:dyDescent="0.3">
      <c r="B66" s="71" t="s">
        <v>220</v>
      </c>
      <c r="C66" s="72" t="s">
        <v>133</v>
      </c>
      <c r="D66" s="56" t="s">
        <v>137</v>
      </c>
      <c r="E66" s="47"/>
      <c r="F66" s="36"/>
      <c r="G66" s="82"/>
    </row>
    <row r="67" spans="2:7" s="19" customFormat="1" ht="15.6" x14ac:dyDescent="0.3">
      <c r="B67" s="71" t="s">
        <v>221</v>
      </c>
      <c r="C67" s="72" t="s">
        <v>135</v>
      </c>
      <c r="D67" s="56" t="s">
        <v>137</v>
      </c>
      <c r="E67" s="47">
        <v>53.50996</v>
      </c>
      <c r="F67" s="36">
        <v>53.50996</v>
      </c>
      <c r="G67" s="82"/>
    </row>
    <row r="68" spans="2:7" s="19" customFormat="1" ht="15.6" x14ac:dyDescent="0.3">
      <c r="B68" s="71" t="s">
        <v>222</v>
      </c>
      <c r="C68" s="72" t="s">
        <v>136</v>
      </c>
      <c r="D68" s="56" t="s">
        <v>137</v>
      </c>
      <c r="E68" s="47">
        <v>372.28679999999997</v>
      </c>
      <c r="F68" s="36">
        <v>372.28679999999997</v>
      </c>
      <c r="G68" s="82"/>
    </row>
    <row r="69" spans="2:7" s="19" customFormat="1" ht="27.6" x14ac:dyDescent="0.3">
      <c r="B69" s="56">
        <v>4</v>
      </c>
      <c r="C69" s="18" t="s">
        <v>223</v>
      </c>
      <c r="D69" s="56" t="s">
        <v>137</v>
      </c>
      <c r="E69" s="47">
        <f>E72</f>
        <v>437.59999999999997</v>
      </c>
      <c r="F69" s="47">
        <f>F72</f>
        <v>437.59999999999997</v>
      </c>
      <c r="G69" s="82"/>
    </row>
    <row r="70" spans="2:7" s="19" customFormat="1" ht="13.8" x14ac:dyDescent="0.3">
      <c r="B70" s="56" t="s">
        <v>224</v>
      </c>
      <c r="C70" s="18" t="s">
        <v>131</v>
      </c>
      <c r="D70" s="56" t="s">
        <v>137</v>
      </c>
      <c r="E70" s="47"/>
      <c r="F70" s="36"/>
      <c r="G70" s="82"/>
    </row>
    <row r="71" spans="2:7" s="19" customFormat="1" ht="13.8" x14ac:dyDescent="0.3">
      <c r="B71" s="56" t="s">
        <v>225</v>
      </c>
      <c r="C71" s="18" t="s">
        <v>133</v>
      </c>
      <c r="D71" s="56" t="s">
        <v>137</v>
      </c>
      <c r="E71" s="47"/>
      <c r="F71" s="36"/>
      <c r="G71" s="82"/>
    </row>
    <row r="72" spans="2:7" s="19" customFormat="1" ht="13.8" x14ac:dyDescent="0.3">
      <c r="B72" s="56" t="s">
        <v>226</v>
      </c>
      <c r="C72" s="18" t="s">
        <v>135</v>
      </c>
      <c r="D72" s="56" t="s">
        <v>137</v>
      </c>
      <c r="E72" s="47">
        <v>437.59999999999997</v>
      </c>
      <c r="F72" s="36">
        <v>437.59999999999997</v>
      </c>
      <c r="G72" s="82"/>
    </row>
    <row r="73" spans="2:7" s="19" customFormat="1" ht="13.8" x14ac:dyDescent="0.3">
      <c r="B73" s="56" t="s">
        <v>227</v>
      </c>
      <c r="C73" s="18" t="s">
        <v>136</v>
      </c>
      <c r="D73" s="56" t="s">
        <v>137</v>
      </c>
      <c r="E73" s="47"/>
      <c r="F73" s="36"/>
      <c r="G73" s="82"/>
    </row>
    <row r="74" spans="2:7" s="19" customFormat="1" ht="13.8" x14ac:dyDescent="0.3">
      <c r="B74" s="56">
        <v>5</v>
      </c>
      <c r="C74" s="18" t="s">
        <v>228</v>
      </c>
      <c r="D74" s="56" t="s">
        <v>12</v>
      </c>
      <c r="E74" s="47">
        <f>E77+E78</f>
        <v>198.03</v>
      </c>
      <c r="F74" s="36">
        <f>F77+F78</f>
        <v>198.03</v>
      </c>
      <c r="G74" s="82"/>
    </row>
    <row r="75" spans="2:7" s="19" customFormat="1" ht="13.8" x14ac:dyDescent="0.3">
      <c r="B75" s="56" t="s">
        <v>229</v>
      </c>
      <c r="C75" s="18" t="s">
        <v>131</v>
      </c>
      <c r="D75" s="56" t="s">
        <v>12</v>
      </c>
      <c r="E75" s="47"/>
      <c r="F75" s="36"/>
      <c r="G75" s="82"/>
    </row>
    <row r="76" spans="2:7" s="19" customFormat="1" ht="13.8" x14ac:dyDescent="0.3">
      <c r="B76" s="56" t="s">
        <v>230</v>
      </c>
      <c r="C76" s="18" t="s">
        <v>133</v>
      </c>
      <c r="D76" s="56" t="s">
        <v>12</v>
      </c>
      <c r="E76" s="47"/>
      <c r="F76" s="36"/>
      <c r="G76" s="82"/>
    </row>
    <row r="77" spans="2:7" s="19" customFormat="1" ht="13.8" x14ac:dyDescent="0.3">
      <c r="B77" s="56" t="s">
        <v>231</v>
      </c>
      <c r="C77" s="18" t="s">
        <v>135</v>
      </c>
      <c r="D77" s="56" t="s">
        <v>12</v>
      </c>
      <c r="E77" s="47">
        <v>38.04</v>
      </c>
      <c r="F77" s="36">
        <v>38.04</v>
      </c>
      <c r="G77" s="82"/>
    </row>
    <row r="78" spans="2:7" s="19" customFormat="1" ht="13.8" x14ac:dyDescent="0.3">
      <c r="B78" s="56" t="s">
        <v>232</v>
      </c>
      <c r="C78" s="18" t="s">
        <v>136</v>
      </c>
      <c r="D78" s="56" t="s">
        <v>12</v>
      </c>
      <c r="E78" s="47">
        <v>159.99</v>
      </c>
      <c r="F78" s="36">
        <v>159.99</v>
      </c>
      <c r="G78" s="82"/>
    </row>
    <row r="79" spans="2:7" s="19" customFormat="1" ht="13.8" x14ac:dyDescent="0.3">
      <c r="B79" s="56">
        <v>6</v>
      </c>
      <c r="C79" s="18" t="s">
        <v>138</v>
      </c>
      <c r="D79" s="56" t="s">
        <v>139</v>
      </c>
      <c r="E79" s="47">
        <v>22.279452608190677</v>
      </c>
      <c r="F79" s="36">
        <v>22.279452608190677</v>
      </c>
      <c r="G79" s="82"/>
    </row>
    <row r="80" spans="2:7" s="19" customFormat="1" ht="27.6" x14ac:dyDescent="0.3">
      <c r="B80" s="56">
        <v>7</v>
      </c>
      <c r="C80" s="18" t="s">
        <v>140</v>
      </c>
      <c r="D80" s="56" t="s">
        <v>39</v>
      </c>
      <c r="E80" s="47" t="s">
        <v>233</v>
      </c>
      <c r="F80" s="36" t="s">
        <v>233</v>
      </c>
      <c r="G80" s="82"/>
    </row>
    <row r="81" spans="2:7" s="19" customFormat="1" ht="27.6" x14ac:dyDescent="0.3">
      <c r="B81" s="45" t="s">
        <v>141</v>
      </c>
      <c r="C81" s="18" t="s">
        <v>142</v>
      </c>
      <c r="D81" s="56" t="s">
        <v>39</v>
      </c>
      <c r="E81" s="47" t="s">
        <v>233</v>
      </c>
      <c r="F81" s="36" t="s">
        <v>233</v>
      </c>
      <c r="G81" s="82"/>
    </row>
    <row r="82" spans="2:7" s="19" customFormat="1" ht="41.4" x14ac:dyDescent="0.3">
      <c r="B82" s="56">
        <v>8</v>
      </c>
      <c r="C82" s="62" t="s">
        <v>234</v>
      </c>
      <c r="D82" s="56" t="s">
        <v>139</v>
      </c>
      <c r="E82" s="47" t="s">
        <v>235</v>
      </c>
      <c r="F82" s="36" t="s">
        <v>66</v>
      </c>
      <c r="G82" s="82" t="s">
        <v>66</v>
      </c>
    </row>
    <row r="83" spans="2:7" s="19" customFormat="1" ht="13.8" x14ac:dyDescent="0.3">
      <c r="B83" s="74"/>
    </row>
    <row r="84" spans="2:7" s="19" customFormat="1" ht="13.8" x14ac:dyDescent="0.3">
      <c r="B84" s="87" t="s">
        <v>236</v>
      </c>
      <c r="C84" s="88"/>
      <c r="D84" s="88"/>
      <c r="E84" s="88"/>
      <c r="F84" s="88"/>
      <c r="G84" s="88"/>
    </row>
    <row r="183" spans="3:3" ht="15.6" x14ac:dyDescent="0.3">
      <c r="C183" s="2" t="s">
        <v>1</v>
      </c>
    </row>
    <row r="290" spans="3:3" x14ac:dyDescent="0.3">
      <c r="C290" s="1" t="s">
        <v>2</v>
      </c>
    </row>
    <row r="394" spans="3:3" x14ac:dyDescent="0.3">
      <c r="C394" s="1" t="s">
        <v>3</v>
      </c>
    </row>
    <row r="407" spans="3:3" x14ac:dyDescent="0.3">
      <c r="C407" s="1" t="s">
        <v>4</v>
      </c>
    </row>
    <row r="409" spans="3:3" x14ac:dyDescent="0.3">
      <c r="C409" s="1" t="s">
        <v>5</v>
      </c>
    </row>
    <row r="415" spans="3:3" x14ac:dyDescent="0.3">
      <c r="C415" s="1">
        <v>7302040242</v>
      </c>
    </row>
    <row r="462" spans="3:3" x14ac:dyDescent="0.3">
      <c r="C462" s="1" t="s">
        <v>6</v>
      </c>
    </row>
    <row r="468" spans="3:3" x14ac:dyDescent="0.3">
      <c r="C468" s="1">
        <v>730350001</v>
      </c>
    </row>
    <row r="618" spans="3:3" x14ac:dyDescent="0.3">
      <c r="C618" s="1" t="s">
        <v>7</v>
      </c>
    </row>
    <row r="619" spans="3:3" x14ac:dyDescent="0.3">
      <c r="C619" s="1" t="s">
        <v>8</v>
      </c>
    </row>
    <row r="620" spans="3:3" x14ac:dyDescent="0.3">
      <c r="C620" s="1" t="s">
        <v>9</v>
      </c>
    </row>
    <row r="621" spans="3:3" x14ac:dyDescent="0.3">
      <c r="C621" s="1">
        <v>2</v>
      </c>
    </row>
    <row r="622" spans="3:3" x14ac:dyDescent="0.3">
      <c r="C622" s="1" t="s">
        <v>10</v>
      </c>
    </row>
    <row r="624" spans="3:3" x14ac:dyDescent="0.3">
      <c r="C624" s="1" t="s">
        <v>11</v>
      </c>
    </row>
    <row r="628" spans="3:3" x14ac:dyDescent="0.3">
      <c r="C628" s="1" t="s">
        <v>12</v>
      </c>
    </row>
    <row r="631" spans="3:3" x14ac:dyDescent="0.3">
      <c r="C631" s="3">
        <v>43102</v>
      </c>
    </row>
    <row r="632" spans="3:3" x14ac:dyDescent="0.3">
      <c r="C632" s="1" t="s">
        <v>13</v>
      </c>
    </row>
    <row r="633" spans="3:3" x14ac:dyDescent="0.3">
      <c r="C633" s="1">
        <v>0</v>
      </c>
    </row>
    <row r="634" spans="3:3" x14ac:dyDescent="0.3">
      <c r="C634" s="3">
        <v>43133</v>
      </c>
    </row>
    <row r="635" spans="3:3" x14ac:dyDescent="0.3">
      <c r="C635" s="1" t="s">
        <v>14</v>
      </c>
    </row>
    <row r="639" spans="3:3" x14ac:dyDescent="0.3">
      <c r="C639" s="1" t="s">
        <v>11</v>
      </c>
    </row>
    <row r="643" spans="3:3" x14ac:dyDescent="0.3">
      <c r="C643" s="1" t="s">
        <v>12</v>
      </c>
    </row>
    <row r="646" spans="3:3" x14ac:dyDescent="0.3">
      <c r="C646" s="4">
        <v>36924</v>
      </c>
    </row>
    <row r="647" spans="3:3" x14ac:dyDescent="0.3">
      <c r="C647" s="1" t="s">
        <v>15</v>
      </c>
    </row>
    <row r="648" spans="3:3" x14ac:dyDescent="0.3">
      <c r="C648" s="1" t="s">
        <v>11</v>
      </c>
    </row>
    <row r="651" spans="3:3" x14ac:dyDescent="0.3">
      <c r="C651" s="1" t="s">
        <v>12</v>
      </c>
    </row>
    <row r="653" spans="3:3" x14ac:dyDescent="0.3">
      <c r="C653" s="4">
        <v>37289</v>
      </c>
    </row>
    <row r="654" spans="3:3" x14ac:dyDescent="0.3">
      <c r="C654" s="1" t="s">
        <v>16</v>
      </c>
    </row>
    <row r="658" spans="3:3" x14ac:dyDescent="0.3">
      <c r="C658" s="1" t="s">
        <v>11</v>
      </c>
    </row>
    <row r="662" spans="3:3" x14ac:dyDescent="0.3">
      <c r="C662" s="1" t="s">
        <v>12</v>
      </c>
    </row>
    <row r="665" spans="3:3" x14ac:dyDescent="0.3">
      <c r="C665" s="4">
        <v>37654</v>
      </c>
    </row>
    <row r="666" spans="3:3" x14ac:dyDescent="0.3">
      <c r="C666" s="1" t="s">
        <v>17</v>
      </c>
    </row>
    <row r="668" spans="3:3" x14ac:dyDescent="0.3">
      <c r="C668" s="1" t="s">
        <v>11</v>
      </c>
    </row>
    <row r="672" spans="3:3" x14ac:dyDescent="0.3">
      <c r="C672" s="1" t="s">
        <v>12</v>
      </c>
    </row>
    <row r="675" spans="3:3" x14ac:dyDescent="0.3">
      <c r="C675" s="1">
        <v>3</v>
      </c>
    </row>
    <row r="676" spans="3:3" x14ac:dyDescent="0.3">
      <c r="C676" s="1" t="s">
        <v>18</v>
      </c>
    </row>
    <row r="678" spans="3:3" x14ac:dyDescent="0.3">
      <c r="C678" s="1" t="s">
        <v>11</v>
      </c>
    </row>
    <row r="682" spans="3:3" x14ac:dyDescent="0.3">
      <c r="C682" s="1" t="s">
        <v>12</v>
      </c>
    </row>
    <row r="685" spans="3:3" x14ac:dyDescent="0.3">
      <c r="C685" s="1">
        <v>4</v>
      </c>
    </row>
    <row r="686" spans="3:3" x14ac:dyDescent="0.3">
      <c r="C686" s="1" t="s">
        <v>19</v>
      </c>
    </row>
    <row r="792" spans="3:3" x14ac:dyDescent="0.3">
      <c r="C792" s="1" t="s">
        <v>20</v>
      </c>
    </row>
    <row r="793" spans="3:3" x14ac:dyDescent="0.3">
      <c r="C793" s="5"/>
    </row>
    <row r="794" spans="3:3" x14ac:dyDescent="0.3">
      <c r="C794" s="5"/>
    </row>
    <row r="795" spans="3:3" x14ac:dyDescent="0.3">
      <c r="C795" s="5"/>
    </row>
    <row r="796" spans="3:3" x14ac:dyDescent="0.3">
      <c r="C796" s="5"/>
    </row>
    <row r="797" spans="3:3" x14ac:dyDescent="0.3">
      <c r="C797" s="5"/>
    </row>
    <row r="798" spans="3:3" x14ac:dyDescent="0.3">
      <c r="C798" s="5"/>
    </row>
    <row r="799" spans="3:3" x14ac:dyDescent="0.3">
      <c r="C799" s="5"/>
    </row>
    <row r="800" spans="3:3" x14ac:dyDescent="0.3">
      <c r="C800" s="5"/>
    </row>
    <row r="801" spans="3:3" x14ac:dyDescent="0.3">
      <c r="C801" s="5"/>
    </row>
    <row r="802" spans="3:3" x14ac:dyDescent="0.3">
      <c r="C802" s="5"/>
    </row>
    <row r="803" spans="3:3" x14ac:dyDescent="0.3">
      <c r="C803" s="5"/>
    </row>
    <row r="804" spans="3:3" x14ac:dyDescent="0.3">
      <c r="C804" s="5"/>
    </row>
    <row r="805" spans="3:3" x14ac:dyDescent="0.3">
      <c r="C805" s="5"/>
    </row>
    <row r="806" spans="3:3" x14ac:dyDescent="0.3">
      <c r="C806" s="5"/>
    </row>
    <row r="807" spans="3:3" x14ac:dyDescent="0.3">
      <c r="C807" s="5"/>
    </row>
    <row r="808" spans="3:3" x14ac:dyDescent="0.3">
      <c r="C808" s="5"/>
    </row>
    <row r="809" spans="3:3" x14ac:dyDescent="0.3">
      <c r="C809" s="5"/>
    </row>
    <row r="810" spans="3:3" x14ac:dyDescent="0.3">
      <c r="C810" s="5"/>
    </row>
    <row r="811" spans="3:3" x14ac:dyDescent="0.3">
      <c r="C811" s="5"/>
    </row>
    <row r="812" spans="3:3" x14ac:dyDescent="0.3">
      <c r="C812" s="5"/>
    </row>
    <row r="813" spans="3:3" x14ac:dyDescent="0.3">
      <c r="C813" s="5"/>
    </row>
    <row r="814" spans="3:3" x14ac:dyDescent="0.3">
      <c r="C814" s="5"/>
    </row>
    <row r="815" spans="3:3" x14ac:dyDescent="0.3">
      <c r="C815" s="5"/>
    </row>
    <row r="816" spans="3:3" x14ac:dyDescent="0.3">
      <c r="C816" s="5"/>
    </row>
    <row r="817" spans="3:3" x14ac:dyDescent="0.3">
      <c r="C817" s="5"/>
    </row>
    <row r="818" spans="3:3" x14ac:dyDescent="0.3">
      <c r="C818" s="5"/>
    </row>
    <row r="819" spans="3:3" x14ac:dyDescent="0.3">
      <c r="C819" s="5"/>
    </row>
    <row r="820" spans="3:3" x14ac:dyDescent="0.3">
      <c r="C820" s="5"/>
    </row>
    <row r="821" spans="3:3" x14ac:dyDescent="0.3">
      <c r="C821" s="5"/>
    </row>
    <row r="822" spans="3:3" x14ac:dyDescent="0.3">
      <c r="C822" s="5"/>
    </row>
    <row r="823" spans="3:3" x14ac:dyDescent="0.3">
      <c r="C823" s="5"/>
    </row>
    <row r="824" spans="3:3" x14ac:dyDescent="0.3">
      <c r="C824" s="5"/>
    </row>
    <row r="825" spans="3:3" x14ac:dyDescent="0.3">
      <c r="C825" s="5"/>
    </row>
    <row r="826" spans="3:3" x14ac:dyDescent="0.3">
      <c r="C826" s="5"/>
    </row>
    <row r="827" spans="3:3" x14ac:dyDescent="0.3">
      <c r="C827" s="5"/>
    </row>
    <row r="828" spans="3:3" x14ac:dyDescent="0.3">
      <c r="C828" s="5"/>
    </row>
    <row r="829" spans="3:3" x14ac:dyDescent="0.3">
      <c r="C829" s="5"/>
    </row>
    <row r="830" spans="3:3" x14ac:dyDescent="0.3">
      <c r="C830" s="5"/>
    </row>
    <row r="831" spans="3:3" x14ac:dyDescent="0.3">
      <c r="C831" s="5"/>
    </row>
    <row r="832" spans="3:3" x14ac:dyDescent="0.3">
      <c r="C832" s="5"/>
    </row>
    <row r="833" spans="3:3" x14ac:dyDescent="0.3">
      <c r="C833" s="5"/>
    </row>
    <row r="834" spans="3:3" x14ac:dyDescent="0.3">
      <c r="C834" s="5"/>
    </row>
    <row r="835" spans="3:3" x14ac:dyDescent="0.3">
      <c r="C835" s="5"/>
    </row>
    <row r="836" spans="3:3" x14ac:dyDescent="0.3">
      <c r="C836" s="5"/>
    </row>
    <row r="837" spans="3:3" x14ac:dyDescent="0.3">
      <c r="C837" s="5"/>
    </row>
    <row r="838" spans="3:3" x14ac:dyDescent="0.3">
      <c r="C838" s="5"/>
    </row>
    <row r="839" spans="3:3" x14ac:dyDescent="0.3">
      <c r="C839" s="5"/>
    </row>
    <row r="840" spans="3:3" x14ac:dyDescent="0.3">
      <c r="C840" s="5"/>
    </row>
    <row r="841" spans="3:3" x14ac:dyDescent="0.3">
      <c r="C841" s="5"/>
    </row>
    <row r="842" spans="3:3" x14ac:dyDescent="0.3">
      <c r="C842" s="5"/>
    </row>
    <row r="843" spans="3:3" x14ac:dyDescent="0.3">
      <c r="C843" s="5"/>
    </row>
    <row r="844" spans="3:3" x14ac:dyDescent="0.3">
      <c r="C844" s="5"/>
    </row>
    <row r="845" spans="3:3" x14ac:dyDescent="0.3">
      <c r="C845" s="5"/>
    </row>
    <row r="846" spans="3:3" x14ac:dyDescent="0.3">
      <c r="C846" s="5"/>
    </row>
    <row r="847" spans="3:3" x14ac:dyDescent="0.3">
      <c r="C847" s="5"/>
    </row>
    <row r="848" spans="3:3" x14ac:dyDescent="0.3">
      <c r="C848" s="5"/>
    </row>
    <row r="849" spans="3:3" x14ac:dyDescent="0.3">
      <c r="C849" s="5"/>
    </row>
    <row r="850" spans="3:3" x14ac:dyDescent="0.3">
      <c r="C850" s="5"/>
    </row>
    <row r="851" spans="3:3" x14ac:dyDescent="0.3">
      <c r="C851" s="5"/>
    </row>
    <row r="852" spans="3:3" x14ac:dyDescent="0.3">
      <c r="C852" s="5"/>
    </row>
    <row r="853" spans="3:3" x14ac:dyDescent="0.3">
      <c r="C853" s="5"/>
    </row>
    <row r="854" spans="3:3" x14ac:dyDescent="0.3">
      <c r="C854" s="5"/>
    </row>
    <row r="855" spans="3:3" x14ac:dyDescent="0.3">
      <c r="C855" s="5"/>
    </row>
    <row r="856" spans="3:3" x14ac:dyDescent="0.3">
      <c r="C856" s="5"/>
    </row>
    <row r="857" spans="3:3" x14ac:dyDescent="0.3">
      <c r="C857" s="5"/>
    </row>
    <row r="858" spans="3:3" x14ac:dyDescent="0.3">
      <c r="C858" s="5"/>
    </row>
    <row r="859" spans="3:3" x14ac:dyDescent="0.3">
      <c r="C859" s="5"/>
    </row>
    <row r="860" spans="3:3" x14ac:dyDescent="0.3">
      <c r="C860" s="5"/>
    </row>
    <row r="861" spans="3:3" x14ac:dyDescent="0.3">
      <c r="C861" s="5"/>
    </row>
    <row r="862" spans="3:3" x14ac:dyDescent="0.3">
      <c r="C862" s="5"/>
    </row>
    <row r="863" spans="3:3" x14ac:dyDescent="0.3">
      <c r="C863" s="5"/>
    </row>
    <row r="864" spans="3:3" x14ac:dyDescent="0.3">
      <c r="C864" s="5"/>
    </row>
    <row r="865" spans="3:3" x14ac:dyDescent="0.3">
      <c r="C865" s="5"/>
    </row>
    <row r="866" spans="3:3" x14ac:dyDescent="0.3">
      <c r="C866" s="5"/>
    </row>
    <row r="867" spans="3:3" x14ac:dyDescent="0.3">
      <c r="C867" s="5"/>
    </row>
    <row r="868" spans="3:3" x14ac:dyDescent="0.3">
      <c r="C868" s="5"/>
    </row>
    <row r="869" spans="3:3" x14ac:dyDescent="0.3">
      <c r="C869" s="5"/>
    </row>
    <row r="870" spans="3:3" x14ac:dyDescent="0.3">
      <c r="C870" s="5"/>
    </row>
    <row r="871" spans="3:3" x14ac:dyDescent="0.3">
      <c r="C871" s="5"/>
    </row>
    <row r="872" spans="3:3" x14ac:dyDescent="0.3">
      <c r="C872" s="5"/>
    </row>
    <row r="873" spans="3:3" x14ac:dyDescent="0.3">
      <c r="C873" s="5"/>
    </row>
    <row r="874" spans="3:3" x14ac:dyDescent="0.3">
      <c r="C874" s="5"/>
    </row>
    <row r="875" spans="3:3" x14ac:dyDescent="0.3">
      <c r="C875" s="5"/>
    </row>
    <row r="876" spans="3:3" x14ac:dyDescent="0.3">
      <c r="C876" s="5"/>
    </row>
    <row r="877" spans="3:3" x14ac:dyDescent="0.3">
      <c r="C877" s="5"/>
    </row>
    <row r="878" spans="3:3" x14ac:dyDescent="0.3">
      <c r="C878" s="5"/>
    </row>
    <row r="879" spans="3:3" x14ac:dyDescent="0.3">
      <c r="C879" s="5"/>
    </row>
    <row r="880" spans="3:3" x14ac:dyDescent="0.3">
      <c r="C880" s="5"/>
    </row>
    <row r="881" spans="3:3" x14ac:dyDescent="0.3">
      <c r="C881" s="5"/>
    </row>
    <row r="882" spans="3:3" x14ac:dyDescent="0.3">
      <c r="C882" s="5"/>
    </row>
    <row r="883" spans="3:3" x14ac:dyDescent="0.3">
      <c r="C883" s="5"/>
    </row>
    <row r="884" spans="3:3" x14ac:dyDescent="0.3">
      <c r="C884" s="5"/>
    </row>
    <row r="885" spans="3:3" x14ac:dyDescent="0.3">
      <c r="C885" s="5"/>
    </row>
    <row r="886" spans="3:3" x14ac:dyDescent="0.3">
      <c r="C886" s="5"/>
    </row>
    <row r="887" spans="3:3" x14ac:dyDescent="0.3">
      <c r="C887" s="5"/>
    </row>
    <row r="888" spans="3:3" x14ac:dyDescent="0.3">
      <c r="C888" s="5"/>
    </row>
    <row r="889" spans="3:3" x14ac:dyDescent="0.3">
      <c r="C889" s="5"/>
    </row>
    <row r="890" spans="3:3" x14ac:dyDescent="0.3">
      <c r="C890" s="5"/>
    </row>
    <row r="891" spans="3:3" x14ac:dyDescent="0.3">
      <c r="C891" s="5"/>
    </row>
    <row r="892" spans="3:3" x14ac:dyDescent="0.3">
      <c r="C892" s="5"/>
    </row>
    <row r="893" spans="3:3" x14ac:dyDescent="0.3">
      <c r="C893" s="5"/>
    </row>
    <row r="894" spans="3:3" x14ac:dyDescent="0.3">
      <c r="C894" s="5"/>
    </row>
    <row r="895" spans="3:3" x14ac:dyDescent="0.3">
      <c r="C895" s="5"/>
    </row>
    <row r="896" spans="3:3" x14ac:dyDescent="0.3">
      <c r="C896" s="5"/>
    </row>
    <row r="897" spans="3:3" x14ac:dyDescent="0.3">
      <c r="C897" s="5"/>
    </row>
    <row r="898" spans="3:3" x14ac:dyDescent="0.3">
      <c r="C898" s="5"/>
    </row>
    <row r="899" spans="3:3" x14ac:dyDescent="0.3">
      <c r="C899" s="5"/>
    </row>
    <row r="900" spans="3:3" x14ac:dyDescent="0.3">
      <c r="C900" s="5"/>
    </row>
    <row r="901" spans="3:3" x14ac:dyDescent="0.3">
      <c r="C901" s="5"/>
    </row>
    <row r="902" spans="3:3" x14ac:dyDescent="0.3">
      <c r="C902" s="5"/>
    </row>
    <row r="903" spans="3:3" x14ac:dyDescent="0.3">
      <c r="C903" s="5"/>
    </row>
    <row r="904" spans="3:3" x14ac:dyDescent="0.3">
      <c r="C904" s="5"/>
    </row>
    <row r="905" spans="3:3" x14ac:dyDescent="0.3">
      <c r="C905" s="5"/>
    </row>
    <row r="906" spans="3:3" x14ac:dyDescent="0.3">
      <c r="C906" s="5"/>
    </row>
    <row r="907" spans="3:3" x14ac:dyDescent="0.3">
      <c r="C907" s="5"/>
    </row>
    <row r="908" spans="3:3" x14ac:dyDescent="0.3">
      <c r="C908" s="5"/>
    </row>
    <row r="909" spans="3:3" x14ac:dyDescent="0.3">
      <c r="C909" s="5"/>
    </row>
    <row r="910" spans="3:3" x14ac:dyDescent="0.3">
      <c r="C910" s="5"/>
    </row>
    <row r="911" spans="3:3" x14ac:dyDescent="0.3">
      <c r="C911" s="5"/>
    </row>
    <row r="912" spans="3:3" x14ac:dyDescent="0.3">
      <c r="C912" s="5"/>
    </row>
    <row r="913" spans="3:3" x14ac:dyDescent="0.3">
      <c r="C913" s="5"/>
    </row>
    <row r="914" spans="3:3" x14ac:dyDescent="0.3">
      <c r="C914" s="5"/>
    </row>
    <row r="915" spans="3:3" x14ac:dyDescent="0.3">
      <c r="C915" s="5"/>
    </row>
    <row r="916" spans="3:3" x14ac:dyDescent="0.3">
      <c r="C916" s="5"/>
    </row>
    <row r="917" spans="3:3" x14ac:dyDescent="0.3">
      <c r="C917" s="5"/>
    </row>
    <row r="918" spans="3:3" x14ac:dyDescent="0.3">
      <c r="C918" s="5"/>
    </row>
    <row r="919" spans="3:3" x14ac:dyDescent="0.3">
      <c r="C919" s="5"/>
    </row>
    <row r="920" spans="3:3" x14ac:dyDescent="0.3">
      <c r="C920" s="5"/>
    </row>
    <row r="921" spans="3:3" x14ac:dyDescent="0.3">
      <c r="C921" s="5"/>
    </row>
    <row r="922" spans="3:3" x14ac:dyDescent="0.3">
      <c r="C922" s="5"/>
    </row>
    <row r="923" spans="3:3" x14ac:dyDescent="0.3">
      <c r="C923" s="5"/>
    </row>
    <row r="924" spans="3:3" x14ac:dyDescent="0.3">
      <c r="C924" s="5"/>
    </row>
    <row r="925" spans="3:3" x14ac:dyDescent="0.3">
      <c r="C925" s="5"/>
    </row>
    <row r="926" spans="3:3" x14ac:dyDescent="0.3">
      <c r="C926" s="5"/>
    </row>
    <row r="927" spans="3:3" x14ac:dyDescent="0.3">
      <c r="C927" s="5"/>
    </row>
    <row r="928" spans="3:3" x14ac:dyDescent="0.3">
      <c r="C928" s="5"/>
    </row>
    <row r="929" spans="3:3" x14ac:dyDescent="0.3">
      <c r="C929" s="5"/>
    </row>
    <row r="930" spans="3:3" x14ac:dyDescent="0.3">
      <c r="C930" s="5"/>
    </row>
    <row r="931" spans="3:3" x14ac:dyDescent="0.3">
      <c r="C931" s="5"/>
    </row>
    <row r="932" spans="3:3" x14ac:dyDescent="0.3">
      <c r="C932" s="5"/>
    </row>
    <row r="933" spans="3:3" x14ac:dyDescent="0.3">
      <c r="C933" s="5"/>
    </row>
    <row r="934" spans="3:3" x14ac:dyDescent="0.3">
      <c r="C934" s="5"/>
    </row>
    <row r="935" spans="3:3" x14ac:dyDescent="0.3">
      <c r="C935" s="5"/>
    </row>
    <row r="936" spans="3:3" x14ac:dyDescent="0.3">
      <c r="C936" s="5"/>
    </row>
    <row r="937" spans="3:3" x14ac:dyDescent="0.3">
      <c r="C937" s="5"/>
    </row>
    <row r="938" spans="3:3" x14ac:dyDescent="0.3">
      <c r="C938" s="5"/>
    </row>
    <row r="939" spans="3:3" x14ac:dyDescent="0.3">
      <c r="C939" s="5"/>
    </row>
    <row r="940" spans="3:3" x14ac:dyDescent="0.3">
      <c r="C940" s="5"/>
    </row>
    <row r="941" spans="3:3" x14ac:dyDescent="0.3">
      <c r="C941" s="5"/>
    </row>
    <row r="942" spans="3:3" x14ac:dyDescent="0.3">
      <c r="C942" s="5"/>
    </row>
    <row r="943" spans="3:3" x14ac:dyDescent="0.3">
      <c r="C943" s="5"/>
    </row>
    <row r="944" spans="3:3" x14ac:dyDescent="0.3">
      <c r="C944" s="5"/>
    </row>
    <row r="945" spans="3:3" x14ac:dyDescent="0.3">
      <c r="C945" s="5"/>
    </row>
    <row r="946" spans="3:3" x14ac:dyDescent="0.3">
      <c r="C946" s="5"/>
    </row>
    <row r="947" spans="3:3" x14ac:dyDescent="0.3">
      <c r="C947" s="5"/>
    </row>
    <row r="948" spans="3:3" x14ac:dyDescent="0.3">
      <c r="C948" s="5"/>
    </row>
    <row r="949" spans="3:3" x14ac:dyDescent="0.3">
      <c r="C949" s="5"/>
    </row>
    <row r="950" spans="3:3" x14ac:dyDescent="0.3">
      <c r="C950" s="5"/>
    </row>
    <row r="951" spans="3:3" x14ac:dyDescent="0.3">
      <c r="C951" s="5"/>
    </row>
    <row r="952" spans="3:3" x14ac:dyDescent="0.3">
      <c r="C952" s="5"/>
    </row>
    <row r="953" spans="3:3" x14ac:dyDescent="0.3">
      <c r="C953" s="5"/>
    </row>
    <row r="954" spans="3:3" x14ac:dyDescent="0.3">
      <c r="C954" s="5"/>
    </row>
    <row r="955" spans="3:3" x14ac:dyDescent="0.3">
      <c r="C955" s="5"/>
    </row>
    <row r="956" spans="3:3" x14ac:dyDescent="0.3">
      <c r="C956" s="5"/>
    </row>
    <row r="957" spans="3:3" x14ac:dyDescent="0.3">
      <c r="C957" s="5"/>
    </row>
    <row r="958" spans="3:3" x14ac:dyDescent="0.3">
      <c r="C958" s="5"/>
    </row>
    <row r="959" spans="3:3" x14ac:dyDescent="0.3">
      <c r="C959" s="5"/>
    </row>
    <row r="960" spans="3:3" x14ac:dyDescent="0.3">
      <c r="C960" s="5"/>
    </row>
    <row r="961" spans="3:3" x14ac:dyDescent="0.3">
      <c r="C961" s="5"/>
    </row>
    <row r="962" spans="3:3" x14ac:dyDescent="0.3">
      <c r="C962" s="5"/>
    </row>
    <row r="963" spans="3:3" x14ac:dyDescent="0.3">
      <c r="C963" s="5"/>
    </row>
    <row r="964" spans="3:3" x14ac:dyDescent="0.3">
      <c r="C964" s="5"/>
    </row>
    <row r="965" spans="3:3" x14ac:dyDescent="0.3">
      <c r="C965" s="5"/>
    </row>
    <row r="966" spans="3:3" x14ac:dyDescent="0.3">
      <c r="C966" s="5"/>
    </row>
    <row r="967" spans="3:3" x14ac:dyDescent="0.3">
      <c r="C967" s="5"/>
    </row>
    <row r="968" spans="3:3" x14ac:dyDescent="0.3">
      <c r="C968" s="5"/>
    </row>
    <row r="969" spans="3:3" x14ac:dyDescent="0.3">
      <c r="C969" s="5"/>
    </row>
    <row r="970" spans="3:3" x14ac:dyDescent="0.3">
      <c r="C970" s="5"/>
    </row>
    <row r="971" spans="3:3" x14ac:dyDescent="0.3">
      <c r="C971" s="5"/>
    </row>
    <row r="972" spans="3:3" x14ac:dyDescent="0.3">
      <c r="C972" s="5"/>
    </row>
    <row r="973" spans="3:3" x14ac:dyDescent="0.3">
      <c r="C973" s="5"/>
    </row>
    <row r="974" spans="3:3" x14ac:dyDescent="0.3">
      <c r="C974" s="5"/>
    </row>
    <row r="975" spans="3:3" x14ac:dyDescent="0.3">
      <c r="C975" s="5"/>
    </row>
    <row r="976" spans="3:3" x14ac:dyDescent="0.3">
      <c r="C976" s="5"/>
    </row>
    <row r="977" spans="3:3" x14ac:dyDescent="0.3">
      <c r="C977" s="5"/>
    </row>
    <row r="978" spans="3:3" x14ac:dyDescent="0.3">
      <c r="C978" s="5"/>
    </row>
    <row r="979" spans="3:3" x14ac:dyDescent="0.3">
      <c r="C979" s="5"/>
    </row>
    <row r="980" spans="3:3" x14ac:dyDescent="0.3">
      <c r="C980" s="5"/>
    </row>
    <row r="981" spans="3:3" x14ac:dyDescent="0.3">
      <c r="C981" s="5"/>
    </row>
    <row r="982" spans="3:3" x14ac:dyDescent="0.3">
      <c r="C982" s="5"/>
    </row>
    <row r="983" spans="3:3" x14ac:dyDescent="0.3">
      <c r="C983" s="5"/>
    </row>
    <row r="984" spans="3:3" x14ac:dyDescent="0.3">
      <c r="C984" s="5"/>
    </row>
    <row r="985" spans="3:3" x14ac:dyDescent="0.3">
      <c r="C985" s="5"/>
    </row>
    <row r="986" spans="3:3" x14ac:dyDescent="0.3">
      <c r="C986" s="5"/>
    </row>
    <row r="987" spans="3:3" x14ac:dyDescent="0.3">
      <c r="C987" s="5"/>
    </row>
    <row r="988" spans="3:3" x14ac:dyDescent="0.3">
      <c r="C988" s="5"/>
    </row>
    <row r="989" spans="3:3" x14ac:dyDescent="0.3">
      <c r="C989" s="5"/>
    </row>
    <row r="990" spans="3:3" x14ac:dyDescent="0.3">
      <c r="C990" s="5"/>
    </row>
    <row r="991" spans="3:3" x14ac:dyDescent="0.3">
      <c r="C991" s="5"/>
    </row>
    <row r="992" spans="3:3" x14ac:dyDescent="0.3">
      <c r="C992" s="5"/>
    </row>
    <row r="993" spans="3:3" x14ac:dyDescent="0.3">
      <c r="C993" s="5"/>
    </row>
    <row r="994" spans="3:3" x14ac:dyDescent="0.3">
      <c r="C994" s="5"/>
    </row>
    <row r="995" spans="3:3" x14ac:dyDescent="0.3">
      <c r="C995" s="5"/>
    </row>
    <row r="996" spans="3:3" x14ac:dyDescent="0.3">
      <c r="C996" s="5"/>
    </row>
    <row r="997" spans="3:3" x14ac:dyDescent="0.3">
      <c r="C997" s="5"/>
    </row>
    <row r="998" spans="3:3" x14ac:dyDescent="0.3">
      <c r="C998" s="5"/>
    </row>
    <row r="999" spans="3:3" x14ac:dyDescent="0.3">
      <c r="C999" s="5"/>
    </row>
    <row r="1000" spans="3:3" x14ac:dyDescent="0.3">
      <c r="C1000" s="5"/>
    </row>
    <row r="1001" spans="3:3" x14ac:dyDescent="0.3">
      <c r="C1001" s="5" t="s">
        <v>21</v>
      </c>
    </row>
  </sheetData>
  <mergeCells count="10">
    <mergeCell ref="B84:G84"/>
    <mergeCell ref="B6:G6"/>
    <mergeCell ref="B8:G8"/>
    <mergeCell ref="B9:C9"/>
    <mergeCell ref="B10:C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043"/>
  <sheetViews>
    <sheetView workbookViewId="0">
      <selection activeCell="A9" sqref="A9:XFD10"/>
    </sheetView>
  </sheetViews>
  <sheetFormatPr defaultRowHeight="14.4" x14ac:dyDescent="0.3"/>
  <cols>
    <col min="1" max="1" width="2.44140625" customWidth="1"/>
    <col min="2" max="2" width="8.33203125" customWidth="1"/>
    <col min="3" max="3" width="51" customWidth="1"/>
    <col min="4" max="4" width="15.33203125" customWidth="1"/>
    <col min="5" max="5" width="14.5546875" customWidth="1"/>
    <col min="6" max="6" width="13.6640625" customWidth="1"/>
    <col min="7" max="7" width="55.109375" customWidth="1"/>
  </cols>
  <sheetData>
    <row r="1" spans="2:7" ht="15.6" x14ac:dyDescent="0.3">
      <c r="B1" s="13"/>
      <c r="C1" s="13"/>
      <c r="D1" s="13"/>
      <c r="E1" s="13"/>
      <c r="F1" s="13"/>
      <c r="G1" s="17" t="s">
        <v>147</v>
      </c>
    </row>
    <row r="2" spans="2:7" ht="15.6" x14ac:dyDescent="0.3">
      <c r="B2" s="13"/>
      <c r="C2" s="13"/>
      <c r="D2" s="13"/>
      <c r="E2" s="13"/>
      <c r="F2" s="13"/>
      <c r="G2" s="17" t="s">
        <v>143</v>
      </c>
    </row>
    <row r="3" spans="2:7" ht="15.6" x14ac:dyDescent="0.3">
      <c r="B3" s="13"/>
      <c r="C3" s="13"/>
      <c r="D3" s="13"/>
      <c r="E3" s="13"/>
      <c r="F3" s="13"/>
      <c r="G3" s="17" t="s">
        <v>144</v>
      </c>
    </row>
    <row r="4" spans="2:7" ht="15.6" x14ac:dyDescent="0.3">
      <c r="B4" s="13"/>
      <c r="C4" s="13"/>
      <c r="D4" s="13"/>
      <c r="E4" s="13"/>
      <c r="F4" s="13"/>
      <c r="G4" s="17" t="s">
        <v>0</v>
      </c>
    </row>
    <row r="5" spans="2:7" x14ac:dyDescent="0.3">
      <c r="B5" s="13"/>
      <c r="C5" s="13"/>
      <c r="D5" s="13"/>
      <c r="E5" s="13"/>
      <c r="F5" s="13"/>
      <c r="G5" s="13"/>
    </row>
    <row r="6" spans="2:7" s="19" customFormat="1" ht="87" customHeight="1" x14ac:dyDescent="0.3">
      <c r="B6" s="89" t="s">
        <v>247</v>
      </c>
      <c r="C6" s="89"/>
      <c r="D6" s="89"/>
      <c r="E6" s="89"/>
      <c r="F6" s="89"/>
      <c r="G6" s="89"/>
    </row>
    <row r="7" spans="2:7" s="19" customFormat="1" ht="13.8" x14ac:dyDescent="0.3">
      <c r="B7" s="20"/>
      <c r="C7" s="21"/>
      <c r="D7" s="21"/>
      <c r="E7" s="21"/>
      <c r="F7" s="21"/>
      <c r="G7" s="22"/>
    </row>
    <row r="8" spans="2:7" s="19" customFormat="1" ht="15.6" x14ac:dyDescent="0.3">
      <c r="B8" s="90" t="s">
        <v>170</v>
      </c>
      <c r="C8" s="90"/>
      <c r="D8" s="90"/>
      <c r="E8" s="90"/>
      <c r="F8" s="90"/>
      <c r="G8" s="90"/>
    </row>
    <row r="9" spans="2:7" s="19" customFormat="1" ht="15.6" x14ac:dyDescent="0.3">
      <c r="B9" s="90" t="s">
        <v>171</v>
      </c>
      <c r="C9" s="90"/>
      <c r="D9" s="90"/>
      <c r="E9" s="90"/>
      <c r="F9" s="90"/>
      <c r="G9" s="90"/>
    </row>
    <row r="10" spans="2:7" s="19" customFormat="1" ht="15.6" x14ac:dyDescent="0.3">
      <c r="B10" s="90" t="s">
        <v>172</v>
      </c>
      <c r="C10" s="90"/>
      <c r="D10" s="90"/>
      <c r="E10" s="90"/>
      <c r="F10" s="90"/>
      <c r="G10" s="90"/>
    </row>
    <row r="11" spans="2:7" s="19" customFormat="1" ht="13.8" x14ac:dyDescent="0.3">
      <c r="B11" s="20"/>
      <c r="C11" s="21"/>
      <c r="D11" s="21"/>
      <c r="E11" s="21"/>
      <c r="F11" s="21"/>
      <c r="G11" s="22"/>
    </row>
    <row r="12" spans="2:7" s="19" customFormat="1" ht="13.8" x14ac:dyDescent="0.3">
      <c r="B12" s="91" t="s">
        <v>62</v>
      </c>
      <c r="C12" s="93" t="s">
        <v>31</v>
      </c>
      <c r="D12" s="93" t="s">
        <v>32</v>
      </c>
      <c r="E12" s="95" t="s">
        <v>63</v>
      </c>
      <c r="F12" s="96"/>
      <c r="G12" s="93" t="s">
        <v>173</v>
      </c>
    </row>
    <row r="13" spans="2:7" s="19" customFormat="1" ht="13.8" x14ac:dyDescent="0.3">
      <c r="B13" s="92"/>
      <c r="C13" s="94"/>
      <c r="D13" s="94"/>
      <c r="E13" s="23" t="s">
        <v>35</v>
      </c>
      <c r="F13" s="23" t="s">
        <v>36</v>
      </c>
      <c r="G13" s="94"/>
    </row>
    <row r="14" spans="2:7" s="27" customFormat="1" ht="13.8" x14ac:dyDescent="0.3">
      <c r="B14" s="24" t="s">
        <v>64</v>
      </c>
      <c r="C14" s="25" t="s">
        <v>65</v>
      </c>
      <c r="D14" s="26" t="s">
        <v>66</v>
      </c>
      <c r="E14" s="26" t="s">
        <v>66</v>
      </c>
      <c r="F14" s="26" t="s">
        <v>66</v>
      </c>
      <c r="G14" s="26" t="s">
        <v>66</v>
      </c>
    </row>
    <row r="15" spans="2:7" s="27" customFormat="1" ht="13.8" x14ac:dyDescent="0.3">
      <c r="B15" s="24">
        <v>1</v>
      </c>
      <c r="C15" s="28" t="s">
        <v>67</v>
      </c>
      <c r="D15" s="26" t="s">
        <v>39</v>
      </c>
      <c r="E15" s="29">
        <v>20639.89</v>
      </c>
      <c r="F15" s="29">
        <v>95333.918999999994</v>
      </c>
      <c r="G15" s="30"/>
    </row>
    <row r="16" spans="2:7" s="27" customFormat="1" ht="13.8" x14ac:dyDescent="0.3">
      <c r="B16" s="24" t="s">
        <v>174</v>
      </c>
      <c r="C16" s="31" t="s">
        <v>148</v>
      </c>
      <c r="D16" s="26" t="s">
        <v>39</v>
      </c>
      <c r="E16" s="29">
        <f>E17+E22+E24+E25</f>
        <v>20639.89</v>
      </c>
      <c r="F16" s="29">
        <f>F17+F22+F24+F25</f>
        <v>70706.571070000005</v>
      </c>
      <c r="G16" s="30"/>
    </row>
    <row r="17" spans="2:7" s="19" customFormat="1" ht="13.8" x14ac:dyDescent="0.3">
      <c r="B17" s="33" t="s">
        <v>70</v>
      </c>
      <c r="C17" s="34" t="s">
        <v>71</v>
      </c>
      <c r="D17" s="35" t="s">
        <v>39</v>
      </c>
      <c r="E17" s="36">
        <f>E18+E19+E20</f>
        <v>2347.2000000000003</v>
      </c>
      <c r="F17" s="36">
        <f>F18+F19+F20</f>
        <v>4572.9561600000015</v>
      </c>
      <c r="G17" s="37"/>
    </row>
    <row r="18" spans="2:7" s="19" customFormat="1" ht="27.6" x14ac:dyDescent="0.3">
      <c r="B18" s="33" t="s">
        <v>72</v>
      </c>
      <c r="C18" s="34" t="s">
        <v>73</v>
      </c>
      <c r="D18" s="35" t="s">
        <v>39</v>
      </c>
      <c r="E18" s="36">
        <v>2332.8000000000002</v>
      </c>
      <c r="F18" s="36">
        <f>1228.15284288527</f>
        <v>1228.15284288527</v>
      </c>
      <c r="G18" s="38"/>
    </row>
    <row r="19" spans="2:7" s="19" customFormat="1" ht="66" x14ac:dyDescent="0.3">
      <c r="B19" s="33" t="s">
        <v>74</v>
      </c>
      <c r="C19" s="34" t="s">
        <v>75</v>
      </c>
      <c r="D19" s="35" t="s">
        <v>39</v>
      </c>
      <c r="E19" s="36"/>
      <c r="F19" s="36">
        <v>2977.2934771147316</v>
      </c>
      <c r="G19" s="40" t="s">
        <v>175</v>
      </c>
    </row>
    <row r="20" spans="2:7" s="19" customFormat="1" ht="41.4" x14ac:dyDescent="0.3">
      <c r="B20" s="33" t="s">
        <v>76</v>
      </c>
      <c r="C20" s="34" t="s">
        <v>77</v>
      </c>
      <c r="D20" s="35" t="s">
        <v>39</v>
      </c>
      <c r="E20" s="36">
        <f>E21+14.4</f>
        <v>14.4</v>
      </c>
      <c r="F20" s="36">
        <f>168.96238+F21+145.190937114732</f>
        <v>367.50984</v>
      </c>
      <c r="G20" s="40"/>
    </row>
    <row r="21" spans="2:7" s="19" customFormat="1" ht="39.6" x14ac:dyDescent="0.3">
      <c r="B21" s="33" t="s">
        <v>78</v>
      </c>
      <c r="C21" s="34" t="s">
        <v>79</v>
      </c>
      <c r="D21" s="35" t="s">
        <v>39</v>
      </c>
      <c r="E21" s="36"/>
      <c r="F21" s="36">
        <f>198.54746-145.190937114732</f>
        <v>53.356522885267992</v>
      </c>
      <c r="G21" s="40" t="s">
        <v>176</v>
      </c>
    </row>
    <row r="22" spans="2:7" s="19" customFormat="1" ht="39.6" x14ac:dyDescent="0.3">
      <c r="B22" s="33" t="s">
        <v>80</v>
      </c>
      <c r="C22" s="34" t="s">
        <v>177</v>
      </c>
      <c r="D22" s="35" t="s">
        <v>39</v>
      </c>
      <c r="E22" s="36">
        <f>10152.83+3279.36</f>
        <v>13432.19</v>
      </c>
      <c r="F22" s="68">
        <f>13644.837+4139.316</f>
        <v>17784.152999999998</v>
      </c>
      <c r="G22" s="41" t="s">
        <v>178</v>
      </c>
    </row>
    <row r="23" spans="2:7" s="19" customFormat="1" ht="13.8" x14ac:dyDescent="0.3">
      <c r="B23" s="42" t="s">
        <v>82</v>
      </c>
      <c r="C23" s="43" t="s">
        <v>79</v>
      </c>
      <c r="D23" s="44" t="s">
        <v>39</v>
      </c>
      <c r="E23" s="36"/>
      <c r="F23" s="68"/>
      <c r="G23" s="41"/>
    </row>
    <row r="24" spans="2:7" s="19" customFormat="1" ht="39.6" x14ac:dyDescent="0.3">
      <c r="B24" s="45" t="s">
        <v>83</v>
      </c>
      <c r="C24" s="46" t="s">
        <v>149</v>
      </c>
      <c r="D24" s="45" t="s">
        <v>39</v>
      </c>
      <c r="E24" s="47">
        <v>116</v>
      </c>
      <c r="F24" s="68">
        <v>637.58199999999999</v>
      </c>
      <c r="G24" s="41" t="s">
        <v>179</v>
      </c>
    </row>
    <row r="25" spans="2:7" s="19" customFormat="1" ht="13.8" x14ac:dyDescent="0.3">
      <c r="B25" s="45" t="s">
        <v>180</v>
      </c>
      <c r="C25" s="48" t="s">
        <v>181</v>
      </c>
      <c r="D25" s="45" t="s">
        <v>39</v>
      </c>
      <c r="E25" s="47">
        <f>E29+E30+E31+E32+E33+E26+E27</f>
        <v>4744.5</v>
      </c>
      <c r="F25" s="47">
        <f>F29+F30+F31+F32+F33+F26+F27+F28</f>
        <v>47711.879910000003</v>
      </c>
      <c r="G25" s="37"/>
    </row>
    <row r="26" spans="2:7" s="19" customFormat="1" ht="39.6" x14ac:dyDescent="0.3">
      <c r="B26" s="45" t="s">
        <v>150</v>
      </c>
      <c r="C26" s="48" t="s">
        <v>85</v>
      </c>
      <c r="D26" s="45" t="s">
        <v>39</v>
      </c>
      <c r="E26" s="47">
        <v>2591.77</v>
      </c>
      <c r="F26" s="47"/>
      <c r="G26" s="49" t="s">
        <v>86</v>
      </c>
    </row>
    <row r="27" spans="2:7" x14ac:dyDescent="0.3">
      <c r="B27" s="45" t="s">
        <v>151</v>
      </c>
      <c r="C27" s="48" t="s">
        <v>94</v>
      </c>
      <c r="D27" s="45" t="s">
        <v>39</v>
      </c>
      <c r="E27" s="47">
        <v>593.1</v>
      </c>
      <c r="F27" s="68">
        <v>592.33307000000002</v>
      </c>
      <c r="G27" s="38"/>
    </row>
    <row r="28" spans="2:7" x14ac:dyDescent="0.3">
      <c r="B28" s="45"/>
      <c r="C28" s="48" t="s">
        <v>182</v>
      </c>
      <c r="D28" s="45" t="s">
        <v>39</v>
      </c>
      <c r="E28" s="47"/>
      <c r="F28" s="68">
        <v>36034.584840000003</v>
      </c>
      <c r="G28" s="50"/>
    </row>
    <row r="29" spans="2:7" s="19" customFormat="1" ht="66" x14ac:dyDescent="0.3">
      <c r="B29" s="45" t="s">
        <v>153</v>
      </c>
      <c r="C29" s="48" t="s">
        <v>98</v>
      </c>
      <c r="D29" s="45" t="s">
        <v>39</v>
      </c>
      <c r="E29" s="47">
        <v>1195.29</v>
      </c>
      <c r="F29" s="68">
        <v>7445.56</v>
      </c>
      <c r="G29" s="41" t="s">
        <v>183</v>
      </c>
    </row>
    <row r="30" spans="2:7" s="19" customFormat="1" ht="13.8" x14ac:dyDescent="0.3">
      <c r="B30" s="45" t="s">
        <v>155</v>
      </c>
      <c r="C30" s="48" t="s">
        <v>184</v>
      </c>
      <c r="D30" s="45" t="s">
        <v>39</v>
      </c>
      <c r="E30" s="47"/>
      <c r="F30" s="68">
        <v>64.599999999999994</v>
      </c>
      <c r="G30" s="37"/>
    </row>
    <row r="31" spans="2:7" s="19" customFormat="1" ht="27.6" x14ac:dyDescent="0.3">
      <c r="B31" s="45" t="s">
        <v>156</v>
      </c>
      <c r="C31" s="48" t="s">
        <v>154</v>
      </c>
      <c r="D31" s="45" t="s">
        <v>39</v>
      </c>
      <c r="E31" s="47"/>
      <c r="F31" s="36"/>
      <c r="G31" s="37"/>
    </row>
    <row r="32" spans="2:7" s="19" customFormat="1" ht="41.4" x14ac:dyDescent="0.3">
      <c r="B32" s="45" t="s">
        <v>185</v>
      </c>
      <c r="C32" s="48" t="s">
        <v>186</v>
      </c>
      <c r="D32" s="45" t="s">
        <v>39</v>
      </c>
      <c r="E32" s="47"/>
      <c r="F32" s="36"/>
      <c r="G32" s="37"/>
    </row>
    <row r="33" spans="2:7" s="19" customFormat="1" ht="13.8" x14ac:dyDescent="0.3">
      <c r="B33" s="45" t="s">
        <v>187</v>
      </c>
      <c r="C33" s="48" t="s">
        <v>188</v>
      </c>
      <c r="D33" s="45" t="s">
        <v>39</v>
      </c>
      <c r="E33" s="47">
        <f>72.81+291.53</f>
        <v>364.34</v>
      </c>
      <c r="F33" s="36">
        <f>F34+F35+F36+F37+F38+F39+F40+F41</f>
        <v>3574.8019999999997</v>
      </c>
      <c r="G33" s="41" t="s">
        <v>189</v>
      </c>
    </row>
    <row r="34" spans="2:7" s="19" customFormat="1" ht="13.8" x14ac:dyDescent="0.3">
      <c r="B34" s="51" t="s">
        <v>190</v>
      </c>
      <c r="C34" s="52" t="s">
        <v>191</v>
      </c>
      <c r="D34" s="45" t="s">
        <v>39</v>
      </c>
      <c r="E34" s="47">
        <f>E33</f>
        <v>364.34</v>
      </c>
      <c r="F34" s="36">
        <v>334.15200000000004</v>
      </c>
      <c r="G34" s="37"/>
    </row>
    <row r="35" spans="2:7" s="19" customFormat="1" ht="27.6" x14ac:dyDescent="0.3">
      <c r="B35" s="51" t="s">
        <v>192</v>
      </c>
      <c r="C35" s="52" t="s">
        <v>193</v>
      </c>
      <c r="D35" s="45" t="s">
        <v>39</v>
      </c>
      <c r="E35" s="47"/>
      <c r="F35" s="36">
        <v>279.98</v>
      </c>
      <c r="G35" s="37"/>
    </row>
    <row r="36" spans="2:7" s="19" customFormat="1" ht="13.8" x14ac:dyDescent="0.3">
      <c r="B36" s="51" t="s">
        <v>194</v>
      </c>
      <c r="C36" s="52" t="s">
        <v>195</v>
      </c>
      <c r="D36" s="45" t="s">
        <v>39</v>
      </c>
      <c r="E36" s="47"/>
      <c r="F36" s="36">
        <f>167.19+225+485.59+20.01</f>
        <v>897.79</v>
      </c>
      <c r="G36" s="37"/>
    </row>
    <row r="37" spans="2:7" s="19" customFormat="1" ht="13.8" x14ac:dyDescent="0.3">
      <c r="B37" s="51" t="s">
        <v>196</v>
      </c>
      <c r="C37" s="52" t="s">
        <v>89</v>
      </c>
      <c r="D37" s="45" t="s">
        <v>39</v>
      </c>
      <c r="E37" s="47"/>
      <c r="F37" s="36">
        <v>48.71</v>
      </c>
      <c r="G37" s="37"/>
    </row>
    <row r="38" spans="2:7" s="19" customFormat="1" ht="27.6" x14ac:dyDescent="0.3">
      <c r="B38" s="51" t="s">
        <v>197</v>
      </c>
      <c r="C38" s="52" t="s">
        <v>90</v>
      </c>
      <c r="D38" s="45" t="s">
        <v>39</v>
      </c>
      <c r="E38" s="47"/>
      <c r="F38" s="36">
        <f>294.95+58.72+750</f>
        <v>1103.67</v>
      </c>
      <c r="G38" s="37"/>
    </row>
    <row r="39" spans="2:7" s="19" customFormat="1" ht="13.8" x14ac:dyDescent="0.3">
      <c r="B39" s="51" t="s">
        <v>198</v>
      </c>
      <c r="C39" s="52" t="s">
        <v>199</v>
      </c>
      <c r="D39" s="45" t="s">
        <v>39</v>
      </c>
      <c r="E39" s="47"/>
      <c r="F39" s="36">
        <v>150.69999999999999</v>
      </c>
      <c r="G39" s="37"/>
    </row>
    <row r="40" spans="2:7" s="19" customFormat="1" ht="15.6" x14ac:dyDescent="0.3">
      <c r="B40" s="51" t="s">
        <v>200</v>
      </c>
      <c r="C40" s="15" t="s">
        <v>201</v>
      </c>
      <c r="D40" s="45" t="s">
        <v>39</v>
      </c>
      <c r="E40" s="47"/>
      <c r="F40" s="36">
        <v>240.26</v>
      </c>
      <c r="G40" s="37"/>
    </row>
    <row r="41" spans="2:7" s="19" customFormat="1" ht="13.8" x14ac:dyDescent="0.3">
      <c r="B41" s="51" t="s">
        <v>202</v>
      </c>
      <c r="C41" s="52" t="s">
        <v>203</v>
      </c>
      <c r="D41" s="45" t="s">
        <v>39</v>
      </c>
      <c r="E41" s="47"/>
      <c r="F41" s="36">
        <v>519.54</v>
      </c>
      <c r="G41" s="37"/>
    </row>
    <row r="42" spans="2:7" s="19" customFormat="1" ht="13.8" x14ac:dyDescent="0.3">
      <c r="B42" s="53" t="s">
        <v>91</v>
      </c>
      <c r="C42" s="54" t="s">
        <v>157</v>
      </c>
      <c r="D42" s="53" t="s">
        <v>39</v>
      </c>
      <c r="E42" s="55"/>
      <c r="F42" s="29">
        <f>F15-F16-F55</f>
        <v>14278.155039999989</v>
      </c>
      <c r="G42" s="30"/>
    </row>
    <row r="43" spans="2:7" s="19" customFormat="1" ht="26.4" x14ac:dyDescent="0.3">
      <c r="B43" s="45" t="s">
        <v>93</v>
      </c>
      <c r="C43" s="18" t="s">
        <v>158</v>
      </c>
      <c r="D43" s="56" t="s">
        <v>39</v>
      </c>
      <c r="E43" s="47"/>
      <c r="F43" s="36">
        <f>2755.213+102.066+0.002</f>
        <v>2857.2809999999999</v>
      </c>
      <c r="G43" s="41" t="s">
        <v>204</v>
      </c>
    </row>
    <row r="44" spans="2:7" s="19" customFormat="1" ht="13.8" x14ac:dyDescent="0.3">
      <c r="B44" s="45" t="s">
        <v>95</v>
      </c>
      <c r="C44" s="18" t="s">
        <v>159</v>
      </c>
      <c r="D44" s="56" t="s">
        <v>39</v>
      </c>
      <c r="E44" s="47"/>
      <c r="F44" s="36">
        <f>F42-F43</f>
        <v>11420.874039999988</v>
      </c>
      <c r="G44" s="37"/>
    </row>
    <row r="45" spans="2:7" s="19" customFormat="1" ht="31.8" x14ac:dyDescent="0.3">
      <c r="B45" s="45" t="s">
        <v>160</v>
      </c>
      <c r="C45" s="18" t="s">
        <v>205</v>
      </c>
      <c r="D45" s="56" t="s">
        <v>39</v>
      </c>
      <c r="E45" s="47"/>
      <c r="F45" s="36"/>
      <c r="G45" s="37"/>
    </row>
    <row r="46" spans="2:7" s="19" customFormat="1" ht="31.8" x14ac:dyDescent="0.3">
      <c r="B46" s="45" t="s">
        <v>161</v>
      </c>
      <c r="C46" s="18" t="s">
        <v>206</v>
      </c>
      <c r="D46" s="56" t="s">
        <v>39</v>
      </c>
      <c r="E46" s="47"/>
      <c r="F46" s="36"/>
      <c r="G46" s="37"/>
    </row>
    <row r="47" spans="2:7" s="19" customFormat="1" ht="18" x14ac:dyDescent="0.3">
      <c r="B47" s="45" t="s">
        <v>162</v>
      </c>
      <c r="C47" s="18" t="s">
        <v>207</v>
      </c>
      <c r="D47" s="56" t="s">
        <v>39</v>
      </c>
      <c r="E47" s="47"/>
      <c r="F47" s="36"/>
      <c r="G47" s="37"/>
    </row>
    <row r="48" spans="2:7" s="19" customFormat="1" ht="31.8" x14ac:dyDescent="0.3">
      <c r="B48" s="45" t="s">
        <v>163</v>
      </c>
      <c r="C48" s="18" t="s">
        <v>208</v>
      </c>
      <c r="D48" s="56" t="s">
        <v>39</v>
      </c>
      <c r="E48" s="47"/>
      <c r="F48" s="36"/>
      <c r="G48" s="37"/>
    </row>
    <row r="49" spans="2:8" s="27" customFormat="1" ht="27.6" x14ac:dyDescent="0.3">
      <c r="B49" s="57" t="s">
        <v>119</v>
      </c>
      <c r="C49" s="58" t="s">
        <v>96</v>
      </c>
      <c r="D49" s="59" t="s">
        <v>39</v>
      </c>
      <c r="E49" s="55"/>
      <c r="F49" s="29"/>
      <c r="G49" s="30"/>
    </row>
    <row r="50" spans="2:8" s="27" customFormat="1" ht="41.4" x14ac:dyDescent="0.3">
      <c r="B50" s="57" t="s">
        <v>164</v>
      </c>
      <c r="C50" s="58" t="s">
        <v>167</v>
      </c>
      <c r="D50" s="59" t="s">
        <v>39</v>
      </c>
      <c r="E50" s="55"/>
      <c r="F50" s="29"/>
      <c r="G50" s="30"/>
    </row>
    <row r="51" spans="2:8" s="19" customFormat="1" ht="59.4" x14ac:dyDescent="0.3">
      <c r="B51" s="45" t="s">
        <v>166</v>
      </c>
      <c r="C51" s="18" t="s">
        <v>209</v>
      </c>
      <c r="D51" s="56" t="s">
        <v>39</v>
      </c>
      <c r="E51" s="47"/>
      <c r="F51" s="36">
        <v>5692</v>
      </c>
      <c r="G51" s="41" t="s">
        <v>210</v>
      </c>
    </row>
    <row r="52" spans="2:8" s="19" customFormat="1" ht="27.6" x14ac:dyDescent="0.3">
      <c r="B52" s="45" t="s">
        <v>168</v>
      </c>
      <c r="C52" s="18" t="s">
        <v>169</v>
      </c>
      <c r="D52" s="60" t="s">
        <v>114</v>
      </c>
      <c r="E52" s="47"/>
      <c r="F52" s="36">
        <v>132</v>
      </c>
      <c r="G52" s="37"/>
    </row>
    <row r="53" spans="2:8" s="27" customFormat="1" ht="96.6" x14ac:dyDescent="0.3">
      <c r="B53" s="57" t="s">
        <v>165</v>
      </c>
      <c r="C53" s="58" t="s">
        <v>116</v>
      </c>
      <c r="D53" s="59" t="s">
        <v>39</v>
      </c>
      <c r="E53" s="55"/>
      <c r="F53" s="29"/>
      <c r="G53" s="30"/>
    </row>
    <row r="54" spans="2:8" s="27" customFormat="1" ht="27.6" x14ac:dyDescent="0.3">
      <c r="B54" s="57" t="s">
        <v>121</v>
      </c>
      <c r="C54" s="58" t="s">
        <v>211</v>
      </c>
      <c r="D54" s="59" t="s">
        <v>39</v>
      </c>
      <c r="E54" s="29">
        <f>E19+E23+E21</f>
        <v>0</v>
      </c>
      <c r="F54" s="29">
        <f>F19+F23+F21</f>
        <v>3030.6499999999996</v>
      </c>
      <c r="G54" s="41" t="s">
        <v>212</v>
      </c>
      <c r="H54" s="32"/>
    </row>
    <row r="55" spans="2:8" s="27" customFormat="1" ht="27.6" x14ac:dyDescent="0.3">
      <c r="B55" s="57" t="s">
        <v>122</v>
      </c>
      <c r="C55" s="61" t="s">
        <v>123</v>
      </c>
      <c r="D55" s="59" t="s">
        <v>39</v>
      </c>
      <c r="E55" s="55"/>
      <c r="F55" s="29">
        <v>10349.19289</v>
      </c>
      <c r="G55" s="30"/>
    </row>
    <row r="56" spans="2:8" s="19" customFormat="1" ht="15.6" x14ac:dyDescent="0.3">
      <c r="B56" s="45" t="s">
        <v>68</v>
      </c>
      <c r="C56" s="62" t="s">
        <v>213</v>
      </c>
      <c r="D56" s="60" t="s">
        <v>214</v>
      </c>
      <c r="E56" s="47"/>
      <c r="F56" s="36">
        <v>5850.567</v>
      </c>
      <c r="G56" s="37"/>
    </row>
    <row r="57" spans="2:8" s="19" customFormat="1" ht="55.2" x14ac:dyDescent="0.3">
      <c r="B57" s="45" t="s">
        <v>91</v>
      </c>
      <c r="C57" s="62" t="s">
        <v>125</v>
      </c>
      <c r="D57" s="56" t="s">
        <v>39</v>
      </c>
      <c r="E57" s="47"/>
      <c r="F57" s="36">
        <f>F55/F56</f>
        <v>1.7689213524090914</v>
      </c>
      <c r="G57" s="37"/>
    </row>
    <row r="58" spans="2:8" s="27" customFormat="1" ht="55.2" x14ac:dyDescent="0.3">
      <c r="B58" s="53" t="s">
        <v>126</v>
      </c>
      <c r="C58" s="63" t="s">
        <v>127</v>
      </c>
      <c r="D58" s="64" t="s">
        <v>66</v>
      </c>
      <c r="E58" s="55" t="s">
        <v>66</v>
      </c>
      <c r="F58" s="29" t="s">
        <v>66</v>
      </c>
      <c r="G58" s="30" t="s">
        <v>66</v>
      </c>
    </row>
    <row r="59" spans="2:8" s="70" customFormat="1" ht="13.8" x14ac:dyDescent="0.3">
      <c r="B59" s="65">
        <v>1</v>
      </c>
      <c r="C59" s="66" t="s">
        <v>128</v>
      </c>
      <c r="D59" s="65" t="s">
        <v>129</v>
      </c>
      <c r="E59" s="67">
        <f>5716+493</f>
        <v>6209</v>
      </c>
      <c r="F59" s="68">
        <f>5816+634</f>
        <v>6450</v>
      </c>
      <c r="G59" s="69"/>
    </row>
    <row r="60" spans="2:8" s="19" customFormat="1" ht="13.8" x14ac:dyDescent="0.3">
      <c r="B60" s="56">
        <v>2</v>
      </c>
      <c r="C60" s="18" t="s">
        <v>130</v>
      </c>
      <c r="D60" s="56" t="s">
        <v>215</v>
      </c>
      <c r="E60" s="47">
        <f>E63</f>
        <v>40.375999999999998</v>
      </c>
      <c r="F60" s="36">
        <f>F63</f>
        <v>50.854999999999997</v>
      </c>
      <c r="G60" s="37"/>
    </row>
    <row r="61" spans="2:8" s="19" customFormat="1" ht="15.6" x14ac:dyDescent="0.3">
      <c r="B61" s="71" t="s">
        <v>216</v>
      </c>
      <c r="C61" s="72" t="s">
        <v>131</v>
      </c>
      <c r="D61" s="56" t="s">
        <v>215</v>
      </c>
      <c r="E61" s="47"/>
      <c r="F61" s="36"/>
      <c r="G61" s="37"/>
    </row>
    <row r="62" spans="2:8" s="19" customFormat="1" ht="15.6" x14ac:dyDescent="0.3">
      <c r="B62" s="71" t="s">
        <v>132</v>
      </c>
      <c r="C62" s="72" t="s">
        <v>133</v>
      </c>
      <c r="D62" s="56" t="s">
        <v>215</v>
      </c>
      <c r="E62" s="47"/>
      <c r="F62" s="36"/>
      <c r="G62" s="37"/>
    </row>
    <row r="63" spans="2:8" s="19" customFormat="1" ht="15.6" x14ac:dyDescent="0.3">
      <c r="B63" s="71" t="s">
        <v>134</v>
      </c>
      <c r="C63" s="72" t="s">
        <v>135</v>
      </c>
      <c r="D63" s="56" t="s">
        <v>215</v>
      </c>
      <c r="E63" s="47">
        <v>40.375999999999998</v>
      </c>
      <c r="F63" s="36">
        <v>50.854999999999997</v>
      </c>
      <c r="G63" s="37"/>
    </row>
    <row r="64" spans="2:8" s="19" customFormat="1" ht="15.6" x14ac:dyDescent="0.3">
      <c r="B64" s="71" t="s">
        <v>217</v>
      </c>
      <c r="C64" s="72" t="s">
        <v>136</v>
      </c>
      <c r="D64" s="56" t="s">
        <v>215</v>
      </c>
      <c r="E64" s="47"/>
      <c r="F64" s="36"/>
      <c r="G64" s="37"/>
    </row>
    <row r="65" spans="2:7" s="19" customFormat="1" ht="27.6" x14ac:dyDescent="0.3">
      <c r="B65" s="56">
        <v>3</v>
      </c>
      <c r="C65" s="18" t="s">
        <v>218</v>
      </c>
      <c r="D65" s="56" t="s">
        <v>137</v>
      </c>
      <c r="E65" s="47">
        <f>E66+E67+E68+E69</f>
        <v>474.24826000000007</v>
      </c>
      <c r="F65" s="36">
        <f>F67+F68+F69</f>
        <v>702.62326000000007</v>
      </c>
      <c r="G65" s="37"/>
    </row>
    <row r="66" spans="2:7" s="19" customFormat="1" ht="15.6" x14ac:dyDescent="0.3">
      <c r="B66" s="71" t="s">
        <v>219</v>
      </c>
      <c r="C66" s="72" t="s">
        <v>131</v>
      </c>
      <c r="D66" s="56" t="s">
        <v>137</v>
      </c>
      <c r="E66" s="47"/>
      <c r="F66" s="36"/>
      <c r="G66" s="37"/>
    </row>
    <row r="67" spans="2:7" s="19" customFormat="1" ht="15.6" x14ac:dyDescent="0.3">
      <c r="B67" s="71" t="s">
        <v>220</v>
      </c>
      <c r="C67" s="72" t="s">
        <v>133</v>
      </c>
      <c r="D67" s="56" t="s">
        <v>137</v>
      </c>
      <c r="E67" s="47">
        <v>3.24</v>
      </c>
      <c r="F67" s="36">
        <v>3.24</v>
      </c>
      <c r="G67" s="37"/>
    </row>
    <row r="68" spans="2:7" s="19" customFormat="1" ht="15.6" x14ac:dyDescent="0.3">
      <c r="B68" s="71" t="s">
        <v>221</v>
      </c>
      <c r="C68" s="72" t="s">
        <v>135</v>
      </c>
      <c r="D68" s="56" t="s">
        <v>137</v>
      </c>
      <c r="E68" s="47">
        <v>76.378960000000006</v>
      </c>
      <c r="F68" s="36">
        <v>163.92966000000001</v>
      </c>
      <c r="G68" s="37"/>
    </row>
    <row r="69" spans="2:7" s="19" customFormat="1" ht="15.6" x14ac:dyDescent="0.3">
      <c r="B69" s="71" t="s">
        <v>222</v>
      </c>
      <c r="C69" s="72" t="s">
        <v>136</v>
      </c>
      <c r="D69" s="56" t="s">
        <v>137</v>
      </c>
      <c r="E69" s="47">
        <v>394.62930000000006</v>
      </c>
      <c r="F69" s="36">
        <v>535.45360000000005</v>
      </c>
      <c r="G69" s="37"/>
    </row>
    <row r="70" spans="2:7" s="19" customFormat="1" ht="27.6" x14ac:dyDescent="0.3">
      <c r="B70" s="56">
        <v>4</v>
      </c>
      <c r="C70" s="18" t="s">
        <v>223</v>
      </c>
      <c r="D70" s="56" t="s">
        <v>137</v>
      </c>
      <c r="E70" s="47">
        <f>E73</f>
        <v>588.79999999999995</v>
      </c>
      <c r="F70" s="36">
        <f>F73</f>
        <v>954.99999999999989</v>
      </c>
      <c r="G70" s="37"/>
    </row>
    <row r="71" spans="2:7" s="19" customFormat="1" ht="13.8" x14ac:dyDescent="0.3">
      <c r="B71" s="56" t="s">
        <v>224</v>
      </c>
      <c r="C71" s="18" t="s">
        <v>131</v>
      </c>
      <c r="D71" s="56" t="s">
        <v>137</v>
      </c>
      <c r="E71" s="47"/>
      <c r="F71" s="36"/>
      <c r="G71" s="37"/>
    </row>
    <row r="72" spans="2:7" s="19" customFormat="1" ht="13.8" x14ac:dyDescent="0.3">
      <c r="B72" s="56" t="s">
        <v>225</v>
      </c>
      <c r="C72" s="18" t="s">
        <v>133</v>
      </c>
      <c r="D72" s="56" t="s">
        <v>137</v>
      </c>
      <c r="E72" s="47"/>
      <c r="F72" s="36"/>
      <c r="G72" s="37"/>
    </row>
    <row r="73" spans="2:7" s="19" customFormat="1" ht="13.8" x14ac:dyDescent="0.3">
      <c r="B73" s="56" t="s">
        <v>226</v>
      </c>
      <c r="C73" s="18" t="s">
        <v>135</v>
      </c>
      <c r="D73" s="56" t="s">
        <v>137</v>
      </c>
      <c r="E73" s="47">
        <v>588.79999999999995</v>
      </c>
      <c r="F73" s="36">
        <v>954.99999999999989</v>
      </c>
      <c r="G73" s="37"/>
    </row>
    <row r="74" spans="2:7" s="19" customFormat="1" ht="13.8" x14ac:dyDescent="0.3">
      <c r="B74" s="56" t="s">
        <v>227</v>
      </c>
      <c r="C74" s="18" t="s">
        <v>136</v>
      </c>
      <c r="D74" s="56" t="s">
        <v>137</v>
      </c>
      <c r="E74" s="47"/>
      <c r="F74" s="36"/>
      <c r="G74" s="37"/>
    </row>
    <row r="75" spans="2:7" s="19" customFormat="1" ht="13.8" x14ac:dyDescent="0.3">
      <c r="B75" s="56">
        <v>5</v>
      </c>
      <c r="C75" s="18" t="s">
        <v>228</v>
      </c>
      <c r="D75" s="56" t="s">
        <v>12</v>
      </c>
      <c r="E75" s="47">
        <f>E76+E77+E78+E79</f>
        <v>217.11</v>
      </c>
      <c r="F75" s="36">
        <f>F77+F78+F79</f>
        <v>325.75</v>
      </c>
      <c r="G75" s="37"/>
    </row>
    <row r="76" spans="2:7" s="19" customFormat="1" ht="13.8" x14ac:dyDescent="0.3">
      <c r="B76" s="56" t="s">
        <v>229</v>
      </c>
      <c r="C76" s="18" t="s">
        <v>131</v>
      </c>
      <c r="D76" s="56" t="s">
        <v>12</v>
      </c>
      <c r="E76" s="47"/>
      <c r="F76" s="36"/>
      <c r="G76" s="37"/>
    </row>
    <row r="77" spans="2:7" s="19" customFormat="1" ht="13.8" x14ac:dyDescent="0.3">
      <c r="B77" s="56" t="s">
        <v>230</v>
      </c>
      <c r="C77" s="18" t="s">
        <v>133</v>
      </c>
      <c r="D77" s="56" t="s">
        <v>12</v>
      </c>
      <c r="E77" s="47">
        <v>2.7</v>
      </c>
      <c r="F77" s="36">
        <v>2.7</v>
      </c>
      <c r="G77" s="37"/>
    </row>
    <row r="78" spans="2:7" s="19" customFormat="1" ht="13.8" x14ac:dyDescent="0.3">
      <c r="B78" s="56" t="s">
        <v>231</v>
      </c>
      <c r="C78" s="18" t="s">
        <v>135</v>
      </c>
      <c r="D78" s="56" t="s">
        <v>12</v>
      </c>
      <c r="E78" s="47">
        <v>45.01</v>
      </c>
      <c r="F78" s="36">
        <v>91.64</v>
      </c>
      <c r="G78" s="37"/>
    </row>
    <row r="79" spans="2:7" s="19" customFormat="1" ht="13.8" x14ac:dyDescent="0.3">
      <c r="B79" s="56" t="s">
        <v>232</v>
      </c>
      <c r="C79" s="18" t="s">
        <v>136</v>
      </c>
      <c r="D79" s="56" t="s">
        <v>12</v>
      </c>
      <c r="E79" s="47">
        <v>169.4</v>
      </c>
      <c r="F79" s="36">
        <v>231.41</v>
      </c>
      <c r="G79" s="37"/>
    </row>
    <row r="80" spans="2:7" s="19" customFormat="1" ht="13.8" x14ac:dyDescent="0.3">
      <c r="B80" s="56">
        <v>6</v>
      </c>
      <c r="C80" s="18" t="s">
        <v>138</v>
      </c>
      <c r="D80" s="56" t="s">
        <v>139</v>
      </c>
      <c r="E80" s="47">
        <v>32.420771381275351</v>
      </c>
      <c r="F80" s="36">
        <v>30.831343916968617</v>
      </c>
      <c r="G80" s="37"/>
    </row>
    <row r="81" spans="2:7" s="19" customFormat="1" ht="27.6" x14ac:dyDescent="0.3">
      <c r="B81" s="56">
        <v>7</v>
      </c>
      <c r="C81" s="18" t="s">
        <v>140</v>
      </c>
      <c r="D81" s="56" t="s">
        <v>39</v>
      </c>
      <c r="E81" s="47" t="s">
        <v>233</v>
      </c>
      <c r="F81" s="36" t="s">
        <v>233</v>
      </c>
      <c r="G81" s="37"/>
    </row>
    <row r="82" spans="2:7" s="19" customFormat="1" ht="27.6" x14ac:dyDescent="0.3">
      <c r="B82" s="45" t="s">
        <v>141</v>
      </c>
      <c r="C82" s="18" t="s">
        <v>142</v>
      </c>
      <c r="D82" s="56" t="s">
        <v>39</v>
      </c>
      <c r="E82" s="47" t="s">
        <v>233</v>
      </c>
      <c r="F82" s="36" t="s">
        <v>233</v>
      </c>
      <c r="G82" s="37"/>
    </row>
    <row r="83" spans="2:7" s="19" customFormat="1" ht="41.4" x14ac:dyDescent="0.3">
      <c r="B83" s="56">
        <v>8</v>
      </c>
      <c r="C83" s="62" t="s">
        <v>234</v>
      </c>
      <c r="D83" s="56" t="s">
        <v>139</v>
      </c>
      <c r="E83" s="47" t="s">
        <v>235</v>
      </c>
      <c r="F83" s="36" t="s">
        <v>66</v>
      </c>
      <c r="G83" s="73" t="s">
        <v>66</v>
      </c>
    </row>
    <row r="84" spans="2:7" s="19" customFormat="1" ht="13.8" x14ac:dyDescent="0.3">
      <c r="B84" s="74"/>
      <c r="G84" s="75"/>
    </row>
    <row r="85" spans="2:7" s="19" customFormat="1" ht="183.75" customHeight="1" x14ac:dyDescent="0.3">
      <c r="B85" s="87" t="s">
        <v>236</v>
      </c>
      <c r="C85" s="88"/>
      <c r="D85" s="88"/>
      <c r="E85" s="88"/>
      <c r="F85" s="88"/>
      <c r="G85" s="88"/>
    </row>
    <row r="86" spans="2:7" s="19" customFormat="1" ht="13.8" x14ac:dyDescent="0.3">
      <c r="B86" s="74"/>
      <c r="G86" s="75"/>
    </row>
    <row r="87" spans="2:7" s="19" customFormat="1" ht="13.8" x14ac:dyDescent="0.3">
      <c r="B87" s="74"/>
      <c r="G87" s="75"/>
    </row>
    <row r="88" spans="2:7" s="19" customFormat="1" ht="13.8" x14ac:dyDescent="0.3">
      <c r="B88" s="74"/>
      <c r="G88" s="75"/>
    </row>
    <row r="89" spans="2:7" s="19" customFormat="1" ht="13.8" x14ac:dyDescent="0.3">
      <c r="B89" s="74"/>
      <c r="G89" s="75"/>
    </row>
    <row r="225" spans="2:2" ht="15.6" x14ac:dyDescent="0.3">
      <c r="B225" s="2" t="s">
        <v>1</v>
      </c>
    </row>
    <row r="332" spans="2:2" x14ac:dyDescent="0.3">
      <c r="B332" s="1" t="s">
        <v>2</v>
      </c>
    </row>
    <row r="436" spans="2:2" x14ac:dyDescent="0.3">
      <c r="B436" s="1" t="s">
        <v>3</v>
      </c>
    </row>
    <row r="449" spans="2:2" x14ac:dyDescent="0.3">
      <c r="B449" s="1" t="s">
        <v>4</v>
      </c>
    </row>
    <row r="451" spans="2:2" x14ac:dyDescent="0.3">
      <c r="B451" s="1" t="s">
        <v>5</v>
      </c>
    </row>
    <row r="457" spans="2:2" x14ac:dyDescent="0.3">
      <c r="B457" s="1">
        <v>7302040242</v>
      </c>
    </row>
    <row r="504" spans="2:2" x14ac:dyDescent="0.3">
      <c r="B504" s="1" t="s">
        <v>6</v>
      </c>
    </row>
    <row r="510" spans="2:2" x14ac:dyDescent="0.3">
      <c r="B510" s="1">
        <v>730350001</v>
      </c>
    </row>
    <row r="660" spans="2:2" x14ac:dyDescent="0.3">
      <c r="B660" s="1" t="s">
        <v>7</v>
      </c>
    </row>
    <row r="661" spans="2:2" x14ac:dyDescent="0.3">
      <c r="B661" s="1" t="s">
        <v>8</v>
      </c>
    </row>
    <row r="662" spans="2:2" x14ac:dyDescent="0.3">
      <c r="B662" s="1" t="s">
        <v>9</v>
      </c>
    </row>
    <row r="663" spans="2:2" x14ac:dyDescent="0.3">
      <c r="B663" s="1">
        <v>2</v>
      </c>
    </row>
    <row r="664" spans="2:2" x14ac:dyDescent="0.3">
      <c r="B664" s="1" t="s">
        <v>10</v>
      </c>
    </row>
    <row r="666" spans="2:2" x14ac:dyDescent="0.3">
      <c r="B666" s="1" t="s">
        <v>11</v>
      </c>
    </row>
    <row r="670" spans="2:2" x14ac:dyDescent="0.3">
      <c r="B670" s="1" t="s">
        <v>12</v>
      </c>
    </row>
    <row r="673" spans="2:2" x14ac:dyDescent="0.3">
      <c r="B673" s="3">
        <v>43102</v>
      </c>
    </row>
    <row r="674" spans="2:2" x14ac:dyDescent="0.3">
      <c r="B674" s="1" t="s">
        <v>13</v>
      </c>
    </row>
    <row r="675" spans="2:2" x14ac:dyDescent="0.3">
      <c r="B675" s="1">
        <v>0</v>
      </c>
    </row>
    <row r="676" spans="2:2" x14ac:dyDescent="0.3">
      <c r="B676" s="3">
        <v>43133</v>
      </c>
    </row>
    <row r="677" spans="2:2" x14ac:dyDescent="0.3">
      <c r="B677" s="1" t="s">
        <v>14</v>
      </c>
    </row>
    <row r="681" spans="2:2" x14ac:dyDescent="0.3">
      <c r="B681" s="1" t="s">
        <v>11</v>
      </c>
    </row>
    <row r="685" spans="2:2" x14ac:dyDescent="0.3">
      <c r="B685" s="1" t="s">
        <v>12</v>
      </c>
    </row>
    <row r="688" spans="2:2" x14ac:dyDescent="0.3">
      <c r="B688" s="4">
        <v>36924</v>
      </c>
    </row>
    <row r="689" spans="2:2" x14ac:dyDescent="0.3">
      <c r="B689" s="1" t="s">
        <v>15</v>
      </c>
    </row>
    <row r="690" spans="2:2" x14ac:dyDescent="0.3">
      <c r="B690" s="1" t="s">
        <v>11</v>
      </c>
    </row>
    <row r="693" spans="2:2" x14ac:dyDescent="0.3">
      <c r="B693" s="1" t="s">
        <v>12</v>
      </c>
    </row>
    <row r="695" spans="2:2" x14ac:dyDescent="0.3">
      <c r="B695" s="4">
        <v>37289</v>
      </c>
    </row>
    <row r="696" spans="2:2" x14ac:dyDescent="0.3">
      <c r="B696" s="1" t="s">
        <v>16</v>
      </c>
    </row>
    <row r="700" spans="2:2" x14ac:dyDescent="0.3">
      <c r="B700" s="1" t="s">
        <v>11</v>
      </c>
    </row>
    <row r="704" spans="2:2" x14ac:dyDescent="0.3">
      <c r="B704" s="1" t="s">
        <v>12</v>
      </c>
    </row>
    <row r="707" spans="2:2" x14ac:dyDescent="0.3">
      <c r="B707" s="4">
        <v>37654</v>
      </c>
    </row>
    <row r="708" spans="2:2" x14ac:dyDescent="0.3">
      <c r="B708" s="1" t="s">
        <v>17</v>
      </c>
    </row>
    <row r="710" spans="2:2" x14ac:dyDescent="0.3">
      <c r="B710" s="1" t="s">
        <v>11</v>
      </c>
    </row>
    <row r="714" spans="2:2" x14ac:dyDescent="0.3">
      <c r="B714" s="1" t="s">
        <v>12</v>
      </c>
    </row>
    <row r="717" spans="2:2" x14ac:dyDescent="0.3">
      <c r="B717" s="1">
        <v>3</v>
      </c>
    </row>
    <row r="718" spans="2:2" x14ac:dyDescent="0.3">
      <c r="B718" s="1" t="s">
        <v>18</v>
      </c>
    </row>
    <row r="720" spans="2:2" x14ac:dyDescent="0.3">
      <c r="B720" s="1" t="s">
        <v>11</v>
      </c>
    </row>
    <row r="724" spans="2:2" x14ac:dyDescent="0.3">
      <c r="B724" s="1" t="s">
        <v>12</v>
      </c>
    </row>
    <row r="727" spans="2:2" x14ac:dyDescent="0.3">
      <c r="B727" s="1">
        <v>4</v>
      </c>
    </row>
    <row r="728" spans="2:2" x14ac:dyDescent="0.3">
      <c r="B728" s="1" t="s">
        <v>19</v>
      </c>
    </row>
    <row r="834" spans="2:2" x14ac:dyDescent="0.3">
      <c r="B834" s="1" t="s">
        <v>20</v>
      </c>
    </row>
    <row r="835" spans="2:2" x14ac:dyDescent="0.3">
      <c r="B835" s="5"/>
    </row>
    <row r="836" spans="2:2" x14ac:dyDescent="0.3">
      <c r="B836" s="5"/>
    </row>
    <row r="837" spans="2:2" x14ac:dyDescent="0.3">
      <c r="B837" s="5"/>
    </row>
    <row r="838" spans="2:2" x14ac:dyDescent="0.3">
      <c r="B838" s="5"/>
    </row>
    <row r="839" spans="2:2" x14ac:dyDescent="0.3">
      <c r="B839" s="5"/>
    </row>
    <row r="840" spans="2:2" x14ac:dyDescent="0.3">
      <c r="B840" s="5"/>
    </row>
    <row r="841" spans="2:2" x14ac:dyDescent="0.3">
      <c r="B841" s="5"/>
    </row>
    <row r="842" spans="2:2" x14ac:dyDescent="0.3">
      <c r="B842" s="5"/>
    </row>
    <row r="843" spans="2:2" x14ac:dyDescent="0.3">
      <c r="B843" s="5"/>
    </row>
    <row r="844" spans="2:2" x14ac:dyDescent="0.3">
      <c r="B844" s="5"/>
    </row>
    <row r="845" spans="2:2" x14ac:dyDescent="0.3">
      <c r="B845" s="5"/>
    </row>
    <row r="846" spans="2:2" x14ac:dyDescent="0.3">
      <c r="B846" s="5"/>
    </row>
    <row r="847" spans="2:2" x14ac:dyDescent="0.3">
      <c r="B847" s="5"/>
    </row>
    <row r="848" spans="2:2" x14ac:dyDescent="0.3">
      <c r="B848" s="5"/>
    </row>
    <row r="849" spans="2:2" x14ac:dyDescent="0.3">
      <c r="B849" s="5"/>
    </row>
    <row r="850" spans="2:2" x14ac:dyDescent="0.3">
      <c r="B850" s="5"/>
    </row>
    <row r="851" spans="2:2" x14ac:dyDescent="0.3">
      <c r="B851" s="5"/>
    </row>
    <row r="852" spans="2:2" x14ac:dyDescent="0.3">
      <c r="B852" s="5"/>
    </row>
    <row r="853" spans="2:2" x14ac:dyDescent="0.3">
      <c r="B853" s="5"/>
    </row>
    <row r="854" spans="2:2" x14ac:dyDescent="0.3">
      <c r="B854" s="5"/>
    </row>
    <row r="855" spans="2:2" x14ac:dyDescent="0.3">
      <c r="B855" s="5"/>
    </row>
    <row r="856" spans="2:2" x14ac:dyDescent="0.3">
      <c r="B856" s="5"/>
    </row>
    <row r="857" spans="2:2" x14ac:dyDescent="0.3">
      <c r="B857" s="5"/>
    </row>
    <row r="858" spans="2:2" x14ac:dyDescent="0.3">
      <c r="B858" s="5"/>
    </row>
    <row r="859" spans="2:2" x14ac:dyDescent="0.3">
      <c r="B859" s="5"/>
    </row>
    <row r="860" spans="2:2" x14ac:dyDescent="0.3">
      <c r="B860" s="5"/>
    </row>
    <row r="861" spans="2:2" x14ac:dyDescent="0.3">
      <c r="B861" s="5"/>
    </row>
    <row r="862" spans="2:2" x14ac:dyDescent="0.3">
      <c r="B862" s="5"/>
    </row>
    <row r="863" spans="2:2" x14ac:dyDescent="0.3">
      <c r="B863" s="5"/>
    </row>
    <row r="864" spans="2:2" x14ac:dyDescent="0.3">
      <c r="B864" s="5"/>
    </row>
    <row r="865" spans="2:2" x14ac:dyDescent="0.3">
      <c r="B865" s="5"/>
    </row>
    <row r="866" spans="2:2" x14ac:dyDescent="0.3">
      <c r="B866" s="5"/>
    </row>
    <row r="867" spans="2:2" x14ac:dyDescent="0.3">
      <c r="B867" s="5"/>
    </row>
    <row r="868" spans="2:2" x14ac:dyDescent="0.3">
      <c r="B868" s="5"/>
    </row>
    <row r="869" spans="2:2" x14ac:dyDescent="0.3">
      <c r="B869" s="5"/>
    </row>
    <row r="870" spans="2:2" x14ac:dyDescent="0.3">
      <c r="B870" s="5"/>
    </row>
    <row r="871" spans="2:2" x14ac:dyDescent="0.3">
      <c r="B871" s="5"/>
    </row>
    <row r="872" spans="2:2" x14ac:dyDescent="0.3">
      <c r="B872" s="5"/>
    </row>
    <row r="873" spans="2:2" x14ac:dyDescent="0.3">
      <c r="B873" s="5"/>
    </row>
    <row r="874" spans="2:2" x14ac:dyDescent="0.3">
      <c r="B874" s="5"/>
    </row>
    <row r="875" spans="2:2" x14ac:dyDescent="0.3">
      <c r="B875" s="5"/>
    </row>
    <row r="876" spans="2:2" x14ac:dyDescent="0.3">
      <c r="B876" s="5"/>
    </row>
    <row r="877" spans="2:2" x14ac:dyDescent="0.3">
      <c r="B877" s="5"/>
    </row>
    <row r="878" spans="2:2" x14ac:dyDescent="0.3">
      <c r="B878" s="5"/>
    </row>
    <row r="879" spans="2:2" x14ac:dyDescent="0.3">
      <c r="B879" s="5"/>
    </row>
    <row r="880" spans="2:2" x14ac:dyDescent="0.3">
      <c r="B880" s="5"/>
    </row>
    <row r="881" spans="2:2" x14ac:dyDescent="0.3">
      <c r="B881" s="5"/>
    </row>
    <row r="882" spans="2:2" x14ac:dyDescent="0.3">
      <c r="B882" s="5"/>
    </row>
    <row r="883" spans="2:2" x14ac:dyDescent="0.3">
      <c r="B883" s="5"/>
    </row>
    <row r="884" spans="2:2" x14ac:dyDescent="0.3">
      <c r="B884" s="5"/>
    </row>
    <row r="885" spans="2:2" x14ac:dyDescent="0.3">
      <c r="B885" s="5"/>
    </row>
    <row r="886" spans="2:2" x14ac:dyDescent="0.3">
      <c r="B886" s="5"/>
    </row>
    <row r="887" spans="2:2" x14ac:dyDescent="0.3">
      <c r="B887" s="5"/>
    </row>
    <row r="888" spans="2:2" x14ac:dyDescent="0.3">
      <c r="B888" s="5"/>
    </row>
    <row r="889" spans="2:2" x14ac:dyDescent="0.3">
      <c r="B889" s="5"/>
    </row>
    <row r="890" spans="2:2" x14ac:dyDescent="0.3">
      <c r="B890" s="5"/>
    </row>
    <row r="891" spans="2:2" x14ac:dyDescent="0.3">
      <c r="B891" s="5"/>
    </row>
    <row r="892" spans="2:2" x14ac:dyDescent="0.3">
      <c r="B892" s="5"/>
    </row>
    <row r="893" spans="2:2" x14ac:dyDescent="0.3">
      <c r="B893" s="5"/>
    </row>
    <row r="894" spans="2:2" x14ac:dyDescent="0.3">
      <c r="B894" s="5"/>
    </row>
    <row r="895" spans="2:2" x14ac:dyDescent="0.3">
      <c r="B895" s="5"/>
    </row>
    <row r="896" spans="2:2" x14ac:dyDescent="0.3">
      <c r="B896" s="5"/>
    </row>
    <row r="897" spans="2:2" x14ac:dyDescent="0.3">
      <c r="B897" s="5"/>
    </row>
    <row r="898" spans="2:2" x14ac:dyDescent="0.3">
      <c r="B898" s="5"/>
    </row>
    <row r="899" spans="2:2" x14ac:dyDescent="0.3">
      <c r="B899" s="5"/>
    </row>
    <row r="900" spans="2:2" x14ac:dyDescent="0.3">
      <c r="B900" s="5"/>
    </row>
    <row r="901" spans="2:2" x14ac:dyDescent="0.3">
      <c r="B901" s="5"/>
    </row>
    <row r="902" spans="2:2" x14ac:dyDescent="0.3">
      <c r="B902" s="5"/>
    </row>
    <row r="903" spans="2:2" x14ac:dyDescent="0.3">
      <c r="B903" s="5"/>
    </row>
    <row r="904" spans="2:2" x14ac:dyDescent="0.3">
      <c r="B904" s="5"/>
    </row>
    <row r="905" spans="2:2" x14ac:dyDescent="0.3">
      <c r="B905" s="5"/>
    </row>
    <row r="906" spans="2:2" x14ac:dyDescent="0.3">
      <c r="B906" s="5"/>
    </row>
    <row r="907" spans="2:2" x14ac:dyDescent="0.3">
      <c r="B907" s="5"/>
    </row>
    <row r="908" spans="2:2" x14ac:dyDescent="0.3">
      <c r="B908" s="5"/>
    </row>
    <row r="909" spans="2:2" x14ac:dyDescent="0.3">
      <c r="B909" s="5"/>
    </row>
    <row r="910" spans="2:2" x14ac:dyDescent="0.3">
      <c r="B910" s="5"/>
    </row>
    <row r="911" spans="2:2" x14ac:dyDescent="0.3">
      <c r="B911" s="5"/>
    </row>
    <row r="912" spans="2:2" x14ac:dyDescent="0.3">
      <c r="B912" s="5"/>
    </row>
    <row r="913" spans="2:2" x14ac:dyDescent="0.3">
      <c r="B913" s="5"/>
    </row>
    <row r="914" spans="2:2" x14ac:dyDescent="0.3">
      <c r="B914" s="5"/>
    </row>
    <row r="915" spans="2:2" x14ac:dyDescent="0.3">
      <c r="B915" s="5"/>
    </row>
    <row r="916" spans="2:2" x14ac:dyDescent="0.3">
      <c r="B916" s="5"/>
    </row>
    <row r="917" spans="2:2" x14ac:dyDescent="0.3">
      <c r="B917" s="5"/>
    </row>
    <row r="918" spans="2:2" x14ac:dyDescent="0.3">
      <c r="B918" s="5"/>
    </row>
    <row r="919" spans="2:2" x14ac:dyDescent="0.3">
      <c r="B919" s="5"/>
    </row>
    <row r="920" spans="2:2" x14ac:dyDescent="0.3">
      <c r="B920" s="5"/>
    </row>
    <row r="921" spans="2:2" x14ac:dyDescent="0.3">
      <c r="B921" s="5"/>
    </row>
    <row r="922" spans="2:2" x14ac:dyDescent="0.3">
      <c r="B922" s="5"/>
    </row>
    <row r="923" spans="2:2" x14ac:dyDescent="0.3">
      <c r="B923" s="5"/>
    </row>
    <row r="924" spans="2:2" x14ac:dyDescent="0.3">
      <c r="B924" s="5"/>
    </row>
    <row r="925" spans="2:2" x14ac:dyDescent="0.3">
      <c r="B925" s="5"/>
    </row>
    <row r="926" spans="2:2" x14ac:dyDescent="0.3">
      <c r="B926" s="5"/>
    </row>
    <row r="927" spans="2:2" x14ac:dyDescent="0.3">
      <c r="B927" s="5"/>
    </row>
    <row r="928" spans="2:2" x14ac:dyDescent="0.3">
      <c r="B928" s="5"/>
    </row>
    <row r="929" spans="2:2" x14ac:dyDescent="0.3">
      <c r="B929" s="5"/>
    </row>
    <row r="930" spans="2:2" x14ac:dyDescent="0.3">
      <c r="B930" s="5"/>
    </row>
    <row r="931" spans="2:2" x14ac:dyDescent="0.3">
      <c r="B931" s="5"/>
    </row>
    <row r="932" spans="2:2" x14ac:dyDescent="0.3">
      <c r="B932" s="5"/>
    </row>
    <row r="933" spans="2:2" x14ac:dyDescent="0.3">
      <c r="B933" s="5"/>
    </row>
    <row r="934" spans="2:2" x14ac:dyDescent="0.3">
      <c r="B934" s="5"/>
    </row>
    <row r="935" spans="2:2" x14ac:dyDescent="0.3">
      <c r="B935" s="5"/>
    </row>
    <row r="936" spans="2:2" x14ac:dyDescent="0.3">
      <c r="B936" s="5"/>
    </row>
    <row r="937" spans="2:2" x14ac:dyDescent="0.3">
      <c r="B937" s="5"/>
    </row>
    <row r="938" spans="2:2" x14ac:dyDescent="0.3">
      <c r="B938" s="5"/>
    </row>
    <row r="939" spans="2:2" x14ac:dyDescent="0.3">
      <c r="B939" s="5"/>
    </row>
    <row r="940" spans="2:2" x14ac:dyDescent="0.3">
      <c r="B940" s="5"/>
    </row>
    <row r="941" spans="2:2" x14ac:dyDescent="0.3">
      <c r="B941" s="5"/>
    </row>
    <row r="942" spans="2:2" x14ac:dyDescent="0.3">
      <c r="B942" s="5"/>
    </row>
    <row r="943" spans="2:2" x14ac:dyDescent="0.3">
      <c r="B943" s="5"/>
    </row>
    <row r="944" spans="2:2" x14ac:dyDescent="0.3">
      <c r="B944" s="5"/>
    </row>
    <row r="945" spans="2:2" x14ac:dyDescent="0.3">
      <c r="B945" s="5"/>
    </row>
    <row r="946" spans="2:2" x14ac:dyDescent="0.3">
      <c r="B946" s="5"/>
    </row>
    <row r="947" spans="2:2" x14ac:dyDescent="0.3">
      <c r="B947" s="5"/>
    </row>
    <row r="948" spans="2:2" x14ac:dyDescent="0.3">
      <c r="B948" s="5"/>
    </row>
    <row r="949" spans="2:2" x14ac:dyDescent="0.3">
      <c r="B949" s="5"/>
    </row>
    <row r="950" spans="2:2" x14ac:dyDescent="0.3">
      <c r="B950" s="5"/>
    </row>
    <row r="951" spans="2:2" x14ac:dyDescent="0.3">
      <c r="B951" s="5"/>
    </row>
    <row r="952" spans="2:2" x14ac:dyDescent="0.3">
      <c r="B952" s="5"/>
    </row>
    <row r="953" spans="2:2" x14ac:dyDescent="0.3">
      <c r="B953" s="5"/>
    </row>
    <row r="954" spans="2:2" x14ac:dyDescent="0.3">
      <c r="B954" s="5"/>
    </row>
    <row r="955" spans="2:2" x14ac:dyDescent="0.3">
      <c r="B955" s="5"/>
    </row>
    <row r="956" spans="2:2" x14ac:dyDescent="0.3">
      <c r="B956" s="5"/>
    </row>
    <row r="957" spans="2:2" x14ac:dyDescent="0.3">
      <c r="B957" s="5"/>
    </row>
    <row r="958" spans="2:2" x14ac:dyDescent="0.3">
      <c r="B958" s="5"/>
    </row>
    <row r="959" spans="2:2" x14ac:dyDescent="0.3">
      <c r="B959" s="5"/>
    </row>
    <row r="960" spans="2:2" x14ac:dyDescent="0.3">
      <c r="B960" s="5"/>
    </row>
    <row r="961" spans="2:2" x14ac:dyDescent="0.3">
      <c r="B961" s="5"/>
    </row>
    <row r="962" spans="2:2" x14ac:dyDescent="0.3">
      <c r="B962" s="5"/>
    </row>
    <row r="963" spans="2:2" x14ac:dyDescent="0.3">
      <c r="B963" s="5"/>
    </row>
    <row r="964" spans="2:2" x14ac:dyDescent="0.3">
      <c r="B964" s="5"/>
    </row>
    <row r="965" spans="2:2" x14ac:dyDescent="0.3">
      <c r="B965" s="5"/>
    </row>
    <row r="966" spans="2:2" x14ac:dyDescent="0.3">
      <c r="B966" s="5"/>
    </row>
    <row r="967" spans="2:2" x14ac:dyDescent="0.3">
      <c r="B967" s="5"/>
    </row>
    <row r="968" spans="2:2" x14ac:dyDescent="0.3">
      <c r="B968" s="5"/>
    </row>
    <row r="969" spans="2:2" x14ac:dyDescent="0.3">
      <c r="B969" s="5"/>
    </row>
    <row r="970" spans="2:2" x14ac:dyDescent="0.3">
      <c r="B970" s="5"/>
    </row>
    <row r="971" spans="2:2" x14ac:dyDescent="0.3">
      <c r="B971" s="5"/>
    </row>
    <row r="972" spans="2:2" x14ac:dyDescent="0.3">
      <c r="B972" s="5"/>
    </row>
    <row r="973" spans="2:2" x14ac:dyDescent="0.3">
      <c r="B973" s="5"/>
    </row>
    <row r="974" spans="2:2" x14ac:dyDescent="0.3">
      <c r="B974" s="5"/>
    </row>
    <row r="975" spans="2:2" x14ac:dyDescent="0.3">
      <c r="B975" s="5"/>
    </row>
    <row r="976" spans="2:2" x14ac:dyDescent="0.3">
      <c r="B976" s="5"/>
    </row>
    <row r="977" spans="2:2" x14ac:dyDescent="0.3">
      <c r="B977" s="5"/>
    </row>
    <row r="978" spans="2:2" x14ac:dyDescent="0.3">
      <c r="B978" s="5"/>
    </row>
    <row r="979" spans="2:2" x14ac:dyDescent="0.3">
      <c r="B979" s="5"/>
    </row>
    <row r="980" spans="2:2" x14ac:dyDescent="0.3">
      <c r="B980" s="5"/>
    </row>
    <row r="981" spans="2:2" x14ac:dyDescent="0.3">
      <c r="B981" s="5"/>
    </row>
    <row r="982" spans="2:2" x14ac:dyDescent="0.3">
      <c r="B982" s="5"/>
    </row>
    <row r="983" spans="2:2" x14ac:dyDescent="0.3">
      <c r="B983" s="5"/>
    </row>
    <row r="984" spans="2:2" x14ac:dyDescent="0.3">
      <c r="B984" s="5"/>
    </row>
    <row r="985" spans="2:2" x14ac:dyDescent="0.3">
      <c r="B985" s="5"/>
    </row>
    <row r="986" spans="2:2" x14ac:dyDescent="0.3">
      <c r="B986" s="5"/>
    </row>
    <row r="987" spans="2:2" x14ac:dyDescent="0.3">
      <c r="B987" s="5"/>
    </row>
    <row r="988" spans="2:2" x14ac:dyDescent="0.3">
      <c r="B988" s="5"/>
    </row>
    <row r="989" spans="2:2" x14ac:dyDescent="0.3">
      <c r="B989" s="5"/>
    </row>
    <row r="990" spans="2:2" x14ac:dyDescent="0.3">
      <c r="B990" s="5"/>
    </row>
    <row r="991" spans="2:2" x14ac:dyDescent="0.3">
      <c r="B991" s="5"/>
    </row>
    <row r="992" spans="2:2" x14ac:dyDescent="0.3">
      <c r="B992" s="5"/>
    </row>
    <row r="993" spans="2:2" x14ac:dyDescent="0.3">
      <c r="B993" s="5"/>
    </row>
    <row r="994" spans="2:2" x14ac:dyDescent="0.3">
      <c r="B994" s="5"/>
    </row>
    <row r="995" spans="2:2" x14ac:dyDescent="0.3">
      <c r="B995" s="5"/>
    </row>
    <row r="996" spans="2:2" x14ac:dyDescent="0.3">
      <c r="B996" s="5"/>
    </row>
    <row r="997" spans="2:2" x14ac:dyDescent="0.3">
      <c r="B997" s="5"/>
    </row>
    <row r="998" spans="2:2" x14ac:dyDescent="0.3">
      <c r="B998" s="5"/>
    </row>
    <row r="999" spans="2:2" x14ac:dyDescent="0.3">
      <c r="B999" s="5"/>
    </row>
    <row r="1000" spans="2:2" x14ac:dyDescent="0.3">
      <c r="B1000" s="5"/>
    </row>
    <row r="1001" spans="2:2" x14ac:dyDescent="0.3">
      <c r="B1001" s="5"/>
    </row>
    <row r="1002" spans="2:2" x14ac:dyDescent="0.3">
      <c r="B1002" s="5"/>
    </row>
    <row r="1003" spans="2:2" x14ac:dyDescent="0.3">
      <c r="B1003" s="5"/>
    </row>
    <row r="1004" spans="2:2" x14ac:dyDescent="0.3">
      <c r="B1004" s="5"/>
    </row>
    <row r="1005" spans="2:2" x14ac:dyDescent="0.3">
      <c r="B1005" s="5"/>
    </row>
    <row r="1006" spans="2:2" x14ac:dyDescent="0.3">
      <c r="B1006" s="5"/>
    </row>
    <row r="1007" spans="2:2" x14ac:dyDescent="0.3">
      <c r="B1007" s="5"/>
    </row>
    <row r="1008" spans="2:2" x14ac:dyDescent="0.3">
      <c r="B1008" s="5"/>
    </row>
    <row r="1009" spans="2:2" x14ac:dyDescent="0.3">
      <c r="B1009" s="5"/>
    </row>
    <row r="1010" spans="2:2" x14ac:dyDescent="0.3">
      <c r="B1010" s="5"/>
    </row>
    <row r="1011" spans="2:2" x14ac:dyDescent="0.3">
      <c r="B1011" s="5"/>
    </row>
    <row r="1012" spans="2:2" x14ac:dyDescent="0.3">
      <c r="B1012" s="5"/>
    </row>
    <row r="1013" spans="2:2" x14ac:dyDescent="0.3">
      <c r="B1013" s="5"/>
    </row>
    <row r="1014" spans="2:2" x14ac:dyDescent="0.3">
      <c r="B1014" s="5"/>
    </row>
    <row r="1015" spans="2:2" x14ac:dyDescent="0.3">
      <c r="B1015" s="5"/>
    </row>
    <row r="1016" spans="2:2" x14ac:dyDescent="0.3">
      <c r="B1016" s="5"/>
    </row>
    <row r="1017" spans="2:2" x14ac:dyDescent="0.3">
      <c r="B1017" s="5"/>
    </row>
    <row r="1018" spans="2:2" x14ac:dyDescent="0.3">
      <c r="B1018" s="5"/>
    </row>
    <row r="1019" spans="2:2" x14ac:dyDescent="0.3">
      <c r="B1019" s="5"/>
    </row>
    <row r="1020" spans="2:2" x14ac:dyDescent="0.3">
      <c r="B1020" s="5"/>
    </row>
    <row r="1021" spans="2:2" x14ac:dyDescent="0.3">
      <c r="B1021" s="5"/>
    </row>
    <row r="1022" spans="2:2" x14ac:dyDescent="0.3">
      <c r="B1022" s="5"/>
    </row>
    <row r="1023" spans="2:2" x14ac:dyDescent="0.3">
      <c r="B1023" s="5"/>
    </row>
    <row r="1024" spans="2:2" x14ac:dyDescent="0.3">
      <c r="B1024" s="5"/>
    </row>
    <row r="1025" spans="2:2" x14ac:dyDescent="0.3">
      <c r="B1025" s="5"/>
    </row>
    <row r="1026" spans="2:2" x14ac:dyDescent="0.3">
      <c r="B1026" s="5"/>
    </row>
    <row r="1027" spans="2:2" x14ac:dyDescent="0.3">
      <c r="B1027" s="5"/>
    </row>
    <row r="1028" spans="2:2" x14ac:dyDescent="0.3">
      <c r="B1028" s="5"/>
    </row>
    <row r="1029" spans="2:2" x14ac:dyDescent="0.3">
      <c r="B1029" s="5"/>
    </row>
    <row r="1030" spans="2:2" x14ac:dyDescent="0.3">
      <c r="B1030" s="5"/>
    </row>
    <row r="1031" spans="2:2" x14ac:dyDescent="0.3">
      <c r="B1031" s="5"/>
    </row>
    <row r="1032" spans="2:2" x14ac:dyDescent="0.3">
      <c r="B1032" s="5"/>
    </row>
    <row r="1033" spans="2:2" x14ac:dyDescent="0.3">
      <c r="B1033" s="5"/>
    </row>
    <row r="1034" spans="2:2" x14ac:dyDescent="0.3">
      <c r="B1034" s="5"/>
    </row>
    <row r="1035" spans="2:2" x14ac:dyDescent="0.3">
      <c r="B1035" s="5"/>
    </row>
    <row r="1036" spans="2:2" x14ac:dyDescent="0.3">
      <c r="B1036" s="5"/>
    </row>
    <row r="1037" spans="2:2" x14ac:dyDescent="0.3">
      <c r="B1037" s="5"/>
    </row>
    <row r="1038" spans="2:2" x14ac:dyDescent="0.3">
      <c r="B1038" s="5"/>
    </row>
    <row r="1039" spans="2:2" x14ac:dyDescent="0.3">
      <c r="B1039" s="5"/>
    </row>
    <row r="1040" spans="2:2" x14ac:dyDescent="0.3">
      <c r="B1040" s="5"/>
    </row>
    <row r="1041" spans="2:2" x14ac:dyDescent="0.3">
      <c r="B1041" s="5"/>
    </row>
    <row r="1042" spans="2:2" x14ac:dyDescent="0.3">
      <c r="B1042" s="5"/>
    </row>
    <row r="1043" spans="2:2" x14ac:dyDescent="0.3">
      <c r="B1043" s="5" t="s">
        <v>21</v>
      </c>
    </row>
  </sheetData>
  <mergeCells count="10">
    <mergeCell ref="B85:G85"/>
    <mergeCell ref="B6:G6"/>
    <mergeCell ref="B8:G8"/>
    <mergeCell ref="B9:G9"/>
    <mergeCell ref="B10:G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81"/>
  <sheetViews>
    <sheetView tabSelected="1" workbookViewId="0">
      <selection activeCell="F71" sqref="F71"/>
    </sheetView>
  </sheetViews>
  <sheetFormatPr defaultRowHeight="14.4" x14ac:dyDescent="0.3"/>
  <cols>
    <col min="2" max="2" width="7.5546875" customWidth="1"/>
    <col min="3" max="3" width="49.33203125" customWidth="1"/>
    <col min="4" max="4" width="14" customWidth="1"/>
    <col min="5" max="5" width="11.44140625" customWidth="1"/>
    <col min="6" max="6" width="11.33203125" bestFit="1" customWidth="1"/>
    <col min="7" max="7" width="48.77734375" style="137" customWidth="1"/>
    <col min="8" max="8" width="37.109375" customWidth="1"/>
  </cols>
  <sheetData>
    <row r="1" spans="2:8" ht="15.6" x14ac:dyDescent="0.3">
      <c r="B1" s="13"/>
      <c r="C1" s="13"/>
      <c r="D1" s="13"/>
      <c r="E1" s="13"/>
      <c r="F1" s="13"/>
      <c r="G1" s="129" t="s">
        <v>256</v>
      </c>
      <c r="H1" s="17"/>
    </row>
    <row r="2" spans="2:8" ht="15.6" x14ac:dyDescent="0.3">
      <c r="B2" s="13"/>
      <c r="C2" s="13"/>
      <c r="D2" s="13"/>
      <c r="E2" s="13"/>
      <c r="F2" s="13"/>
      <c r="G2" s="129" t="s">
        <v>143</v>
      </c>
      <c r="H2" s="17"/>
    </row>
    <row r="3" spans="2:8" ht="15.6" x14ac:dyDescent="0.3">
      <c r="B3" s="13"/>
      <c r="C3" s="13"/>
      <c r="D3" s="13"/>
      <c r="E3" s="13"/>
      <c r="F3" s="13"/>
      <c r="G3" s="129" t="s">
        <v>144</v>
      </c>
      <c r="H3" s="17"/>
    </row>
    <row r="4" spans="2:8" ht="15.6" x14ac:dyDescent="0.3">
      <c r="B4" s="13"/>
      <c r="C4" s="13"/>
      <c r="D4" s="13"/>
      <c r="E4" s="13"/>
      <c r="F4" s="13"/>
      <c r="G4" s="129" t="s">
        <v>0</v>
      </c>
      <c r="H4" s="17"/>
    </row>
    <row r="5" spans="2:8" x14ac:dyDescent="0.3">
      <c r="B5" s="13"/>
      <c r="C5" s="13"/>
      <c r="D5" s="13"/>
      <c r="E5" s="13"/>
      <c r="F5" s="13"/>
      <c r="G5" s="130"/>
      <c r="H5" s="13"/>
    </row>
    <row r="6" spans="2:8" ht="15.6" x14ac:dyDescent="0.3">
      <c r="B6" s="97" t="s">
        <v>58</v>
      </c>
      <c r="C6" s="97"/>
      <c r="D6" s="97"/>
      <c r="E6" s="97"/>
      <c r="F6" s="97"/>
      <c r="G6" s="97"/>
      <c r="H6" s="85"/>
    </row>
    <row r="7" spans="2:8" ht="15.6" x14ac:dyDescent="0.3">
      <c r="B7" s="97" t="s">
        <v>59</v>
      </c>
      <c r="C7" s="97"/>
      <c r="D7" s="97"/>
      <c r="E7" s="97"/>
      <c r="F7" s="97"/>
      <c r="G7" s="97"/>
      <c r="H7" s="14"/>
    </row>
    <row r="8" spans="2:8" ht="15.6" x14ac:dyDescent="0.3">
      <c r="B8" s="97" t="s">
        <v>60</v>
      </c>
      <c r="C8" s="97"/>
      <c r="D8" s="97"/>
      <c r="E8" s="97"/>
      <c r="F8" s="97"/>
      <c r="G8" s="97"/>
      <c r="H8" s="14"/>
    </row>
    <row r="9" spans="2:8" ht="15.6" x14ac:dyDescent="0.3">
      <c r="B9" s="97" t="s">
        <v>61</v>
      </c>
      <c r="C9" s="97"/>
      <c r="D9" s="97"/>
      <c r="E9" s="97"/>
      <c r="F9" s="97"/>
      <c r="G9" s="97"/>
      <c r="H9" s="14"/>
    </row>
    <row r="10" spans="2:8" x14ac:dyDescent="0.3">
      <c r="B10" s="13"/>
      <c r="C10" s="13"/>
      <c r="D10" s="13"/>
      <c r="E10" s="13"/>
      <c r="F10" s="13"/>
      <c r="G10" s="130"/>
      <c r="H10" s="13"/>
    </row>
    <row r="11" spans="2:8" ht="15.6" x14ac:dyDescent="0.3">
      <c r="B11" s="99" t="s">
        <v>145</v>
      </c>
      <c r="C11" s="99"/>
      <c r="D11" s="16"/>
      <c r="E11" s="86"/>
      <c r="F11" s="86"/>
      <c r="G11" s="131"/>
      <c r="H11" s="13"/>
    </row>
    <row r="12" spans="2:8" s="19" customFormat="1" ht="15.6" x14ac:dyDescent="0.3">
      <c r="B12" s="90" t="s">
        <v>171</v>
      </c>
      <c r="C12" s="90"/>
      <c r="D12" s="90"/>
      <c r="E12" s="90"/>
      <c r="F12" s="90"/>
      <c r="G12" s="90"/>
    </row>
    <row r="13" spans="2:8" s="19" customFormat="1" ht="15.6" x14ac:dyDescent="0.3">
      <c r="B13" s="90" t="s">
        <v>172</v>
      </c>
      <c r="C13" s="90"/>
      <c r="D13" s="90"/>
      <c r="E13" s="90"/>
      <c r="F13" s="90"/>
      <c r="G13" s="90"/>
    </row>
    <row r="14" spans="2:8" ht="15.6" x14ac:dyDescent="0.3">
      <c r="B14" s="99" t="s">
        <v>146</v>
      </c>
      <c r="C14" s="99"/>
      <c r="D14" s="16"/>
      <c r="E14" s="16"/>
      <c r="F14" s="13"/>
      <c r="G14" s="130"/>
      <c r="H14" s="13"/>
    </row>
    <row r="15" spans="2:8" x14ac:dyDescent="0.3">
      <c r="B15" s="13"/>
      <c r="C15" s="13"/>
      <c r="D15" s="13"/>
      <c r="E15" s="13"/>
      <c r="F15" s="13"/>
      <c r="G15" s="130"/>
      <c r="H15" s="13"/>
    </row>
    <row r="16" spans="2:8" s="19" customFormat="1" ht="13.8" x14ac:dyDescent="0.3">
      <c r="B16" s="91" t="s">
        <v>62</v>
      </c>
      <c r="C16" s="93" t="s">
        <v>31</v>
      </c>
      <c r="D16" s="93" t="s">
        <v>32</v>
      </c>
      <c r="E16" s="95" t="s">
        <v>237</v>
      </c>
      <c r="F16" s="96"/>
      <c r="G16" s="93" t="s">
        <v>173</v>
      </c>
    </row>
    <row r="17" spans="2:7" s="19" customFormat="1" ht="13.8" x14ac:dyDescent="0.3">
      <c r="B17" s="92"/>
      <c r="C17" s="94"/>
      <c r="D17" s="94"/>
      <c r="E17" s="23" t="s">
        <v>35</v>
      </c>
      <c r="F17" s="23" t="s">
        <v>36</v>
      </c>
      <c r="G17" s="94"/>
    </row>
    <row r="18" spans="2:7" s="27" customFormat="1" ht="13.8" x14ac:dyDescent="0.3">
      <c r="B18" s="24" t="s">
        <v>64</v>
      </c>
      <c r="C18" s="25" t="s">
        <v>65</v>
      </c>
      <c r="D18" s="26" t="s">
        <v>66</v>
      </c>
      <c r="E18" s="26" t="s">
        <v>66</v>
      </c>
      <c r="F18" s="26" t="s">
        <v>66</v>
      </c>
      <c r="G18" s="132" t="s">
        <v>66</v>
      </c>
    </row>
    <row r="19" spans="2:7" s="27" customFormat="1" ht="13.8" x14ac:dyDescent="0.3">
      <c r="B19" s="24">
        <v>1</v>
      </c>
      <c r="C19" s="28" t="s">
        <v>67</v>
      </c>
      <c r="D19" s="26" t="s">
        <v>39</v>
      </c>
      <c r="E19" s="29">
        <f>E20+E34+E48</f>
        <v>37854.759999999995</v>
      </c>
      <c r="F19" s="29">
        <f>F20+F34+F48</f>
        <v>57191.034489999998</v>
      </c>
      <c r="G19" s="133"/>
    </row>
    <row r="20" spans="2:7" s="27" customFormat="1" ht="13.8" x14ac:dyDescent="0.3">
      <c r="B20" s="24" t="s">
        <v>174</v>
      </c>
      <c r="C20" s="31" t="s">
        <v>69</v>
      </c>
      <c r="D20" s="26" t="s">
        <v>39</v>
      </c>
      <c r="E20" s="29">
        <f>E21+E26+E28+E32+E33</f>
        <v>27762.78</v>
      </c>
      <c r="F20" s="29">
        <f>F21+F26+F28+F32+F33</f>
        <v>38219.105559999996</v>
      </c>
      <c r="G20" s="133"/>
    </row>
    <row r="21" spans="2:7" s="19" customFormat="1" ht="13.8" x14ac:dyDescent="0.3">
      <c r="B21" s="33" t="s">
        <v>70</v>
      </c>
      <c r="C21" s="34" t="s">
        <v>71</v>
      </c>
      <c r="D21" s="35" t="s">
        <v>39</v>
      </c>
      <c r="E21" s="36">
        <f>E22+E23</f>
        <v>8335.369999999999</v>
      </c>
      <c r="F21" s="36">
        <f>F22+F23+F24</f>
        <v>12301.135799999998</v>
      </c>
      <c r="G21" s="134"/>
    </row>
    <row r="22" spans="2:7" s="19" customFormat="1" ht="27.6" x14ac:dyDescent="0.3">
      <c r="B22" s="33" t="s">
        <v>72</v>
      </c>
      <c r="C22" s="34" t="s">
        <v>73</v>
      </c>
      <c r="D22" s="35" t="s">
        <v>39</v>
      </c>
      <c r="E22" s="36">
        <f>2984.46+1708.62</f>
        <v>4693.08</v>
      </c>
      <c r="F22" s="36">
        <f>'[1]2018'!$E$13+'[1]2018'!$E$14</f>
        <v>7545.5060299999986</v>
      </c>
      <c r="G22" s="134"/>
    </row>
    <row r="23" spans="2:7" s="19" customFormat="1" ht="26.4" x14ac:dyDescent="0.3">
      <c r="B23" s="33" t="s">
        <v>74</v>
      </c>
      <c r="C23" s="34" t="s">
        <v>75</v>
      </c>
      <c r="D23" s="35" t="s">
        <v>39</v>
      </c>
      <c r="E23" s="36">
        <v>3642.29</v>
      </c>
      <c r="F23" s="36">
        <f>'[1]2018'!$E$20</f>
        <v>4205.5415599999997</v>
      </c>
      <c r="G23" s="41" t="s">
        <v>257</v>
      </c>
    </row>
    <row r="24" spans="2:7" s="19" customFormat="1" ht="55.2" x14ac:dyDescent="0.3">
      <c r="B24" s="33" t="s">
        <v>76</v>
      </c>
      <c r="C24" s="34" t="s">
        <v>77</v>
      </c>
      <c r="D24" s="35" t="s">
        <v>39</v>
      </c>
      <c r="E24" s="36"/>
      <c r="F24" s="36">
        <f>'[1]2018'!$E$15</f>
        <v>550.08821</v>
      </c>
      <c r="G24" s="134"/>
    </row>
    <row r="25" spans="2:7" s="19" customFormat="1" ht="13.8" x14ac:dyDescent="0.3">
      <c r="B25" s="33" t="s">
        <v>78</v>
      </c>
      <c r="C25" s="34" t="s">
        <v>79</v>
      </c>
      <c r="D25" s="35" t="s">
        <v>39</v>
      </c>
      <c r="E25" s="36"/>
      <c r="F25" s="36"/>
      <c r="G25" s="134"/>
    </row>
    <row r="26" spans="2:7" s="19" customFormat="1" ht="66" x14ac:dyDescent="0.3">
      <c r="B26" s="33" t="s">
        <v>80</v>
      </c>
      <c r="C26" s="34" t="s">
        <v>81</v>
      </c>
      <c r="D26" s="35" t="s">
        <v>39</v>
      </c>
      <c r="E26" s="36">
        <f>17914.27</f>
        <v>17914.27</v>
      </c>
      <c r="F26" s="36">
        <f>'[1]2018'!$E$16</f>
        <v>22797.53024</v>
      </c>
      <c r="G26" s="41" t="s">
        <v>178</v>
      </c>
    </row>
    <row r="27" spans="2:7" s="19" customFormat="1" ht="13.8" x14ac:dyDescent="0.3">
      <c r="B27" s="42" t="s">
        <v>82</v>
      </c>
      <c r="C27" s="43" t="s">
        <v>79</v>
      </c>
      <c r="D27" s="44" t="s">
        <v>39</v>
      </c>
      <c r="E27" s="36"/>
      <c r="F27" s="36"/>
      <c r="G27" s="134"/>
    </row>
    <row r="28" spans="2:7" s="19" customFormat="1" ht="13.8" x14ac:dyDescent="0.3">
      <c r="B28" s="45" t="s">
        <v>83</v>
      </c>
      <c r="C28" s="18" t="s">
        <v>238</v>
      </c>
      <c r="D28" s="76" t="s">
        <v>39</v>
      </c>
      <c r="E28" s="47">
        <f>E29+E30+E31</f>
        <v>1513.14</v>
      </c>
      <c r="F28" s="47">
        <f>F29+F30+F31</f>
        <v>3120.4395199999999</v>
      </c>
      <c r="G28" s="41" t="s">
        <v>189</v>
      </c>
    </row>
    <row r="29" spans="2:7" s="19" customFormat="1" ht="31.8" x14ac:dyDescent="0.3">
      <c r="B29" s="56" t="s">
        <v>84</v>
      </c>
      <c r="C29" s="18" t="s">
        <v>239</v>
      </c>
      <c r="D29" s="76" t="s">
        <v>39</v>
      </c>
      <c r="E29" s="47"/>
      <c r="F29" s="36"/>
      <c r="G29" s="134"/>
    </row>
    <row r="30" spans="2:7" s="19" customFormat="1" ht="18" x14ac:dyDescent="0.3">
      <c r="B30" s="56" t="s">
        <v>87</v>
      </c>
      <c r="C30" s="18" t="s">
        <v>240</v>
      </c>
      <c r="D30" s="76" t="s">
        <v>39</v>
      </c>
      <c r="E30" s="47">
        <v>533.65</v>
      </c>
      <c r="F30" s="36">
        <f>'[1]2018'!$E$30</f>
        <v>349.24426000000005</v>
      </c>
      <c r="G30" s="134"/>
    </row>
    <row r="31" spans="2:7" s="19" customFormat="1" ht="18" x14ac:dyDescent="0.3">
      <c r="B31" s="56" t="s">
        <v>88</v>
      </c>
      <c r="C31" s="18" t="s">
        <v>241</v>
      </c>
      <c r="D31" s="76" t="s">
        <v>39</v>
      </c>
      <c r="E31" s="47">
        <f>1036.13-533.65+477.01</f>
        <v>979.49000000000012</v>
      </c>
      <c r="F31" s="36">
        <f>'[1]2018'!$E$21-'[1]2018'!$E$30</f>
        <v>2771.19526</v>
      </c>
      <c r="G31" s="134"/>
    </row>
    <row r="32" spans="2:7" s="19" customFormat="1" ht="27.6" x14ac:dyDescent="0.3">
      <c r="B32" s="77" t="s">
        <v>180</v>
      </c>
      <c r="C32" s="78" t="s">
        <v>242</v>
      </c>
      <c r="D32" s="76" t="s">
        <v>39</v>
      </c>
      <c r="E32" s="47"/>
      <c r="F32" s="36"/>
      <c r="G32" s="134"/>
    </row>
    <row r="33" spans="2:7" s="19" customFormat="1" ht="27.6" x14ac:dyDescent="0.3">
      <c r="B33" s="45" t="s">
        <v>243</v>
      </c>
      <c r="C33" s="18" t="s">
        <v>244</v>
      </c>
      <c r="D33" s="76" t="s">
        <v>39</v>
      </c>
      <c r="E33" s="47"/>
      <c r="F33" s="36"/>
      <c r="G33" s="134"/>
    </row>
    <row r="34" spans="2:7" s="27" customFormat="1" ht="27.6" x14ac:dyDescent="0.3">
      <c r="B34" s="53" t="s">
        <v>91</v>
      </c>
      <c r="C34" s="58" t="s">
        <v>92</v>
      </c>
      <c r="D34" s="79" t="s">
        <v>39</v>
      </c>
      <c r="E34" s="55">
        <f>E35+E36+E37+E39+E40+E41+E42+E43+E44+E46+E47+E38</f>
        <v>10091.98</v>
      </c>
      <c r="F34" s="55">
        <f>F35+F36+F37+F39+F40+F41+F42+F43+F44+F46+F47+F38</f>
        <v>18971.928930000002</v>
      </c>
      <c r="G34" s="133"/>
    </row>
    <row r="35" spans="2:7" s="19" customFormat="1" ht="13.8" x14ac:dyDescent="0.3">
      <c r="B35" s="45" t="s">
        <v>93</v>
      </c>
      <c r="C35" s="18" t="s">
        <v>245</v>
      </c>
      <c r="D35" s="80" t="s">
        <v>39</v>
      </c>
      <c r="E35" s="47">
        <v>623.67999999999995</v>
      </c>
      <c r="F35" s="36">
        <f>'[1]2018'!$E$60</f>
        <v>625.56326000000001</v>
      </c>
      <c r="G35" s="134"/>
    </row>
    <row r="36" spans="2:7" s="19" customFormat="1" ht="27.6" x14ac:dyDescent="0.3">
      <c r="B36" s="45" t="s">
        <v>95</v>
      </c>
      <c r="C36" s="18" t="s">
        <v>96</v>
      </c>
      <c r="D36" s="80" t="s">
        <v>39</v>
      </c>
      <c r="E36" s="47"/>
      <c r="F36" s="36"/>
      <c r="G36" s="134"/>
    </row>
    <row r="37" spans="2:7" s="19" customFormat="1" ht="79.2" x14ac:dyDescent="0.3">
      <c r="B37" s="45" t="s">
        <v>97</v>
      </c>
      <c r="C37" s="18" t="s">
        <v>98</v>
      </c>
      <c r="D37" s="80" t="s">
        <v>39</v>
      </c>
      <c r="E37" s="47">
        <v>3005.8</v>
      </c>
      <c r="F37" s="36">
        <f>'[1]2018'!$E$63</f>
        <v>9574.45262</v>
      </c>
      <c r="G37" s="41" t="s">
        <v>183</v>
      </c>
    </row>
    <row r="38" spans="2:7" s="19" customFormat="1" ht="13.8" x14ac:dyDescent="0.3">
      <c r="B38" s="45" t="s">
        <v>99</v>
      </c>
      <c r="C38" s="18" t="s">
        <v>100</v>
      </c>
      <c r="D38" s="80" t="s">
        <v>39</v>
      </c>
      <c r="E38" s="47">
        <v>5786.31</v>
      </c>
      <c r="F38" s="36">
        <f>'[1]2018'!$E$69</f>
        <v>6572.4343099999996</v>
      </c>
      <c r="G38" s="134"/>
    </row>
    <row r="39" spans="2:7" s="19" customFormat="1" ht="41.4" x14ac:dyDescent="0.3">
      <c r="B39" s="45" t="s">
        <v>101</v>
      </c>
      <c r="C39" s="18" t="s">
        <v>102</v>
      </c>
      <c r="D39" s="80" t="s">
        <v>39</v>
      </c>
      <c r="E39" s="47"/>
      <c r="F39" s="36"/>
      <c r="G39" s="134"/>
    </row>
    <row r="40" spans="2:7" s="19" customFormat="1" ht="39.6" x14ac:dyDescent="0.3">
      <c r="B40" s="45" t="s">
        <v>103</v>
      </c>
      <c r="C40" s="18" t="s">
        <v>104</v>
      </c>
      <c r="D40" s="80" t="s">
        <v>39</v>
      </c>
      <c r="E40" s="47">
        <v>531.04999999999995</v>
      </c>
      <c r="F40" s="36">
        <f>'[1]2018'!$E$74</f>
        <v>2046.0491400000001</v>
      </c>
      <c r="G40" s="41" t="s">
        <v>179</v>
      </c>
    </row>
    <row r="41" spans="2:7" s="19" customFormat="1" ht="13.8" x14ac:dyDescent="0.3">
      <c r="B41" s="45" t="s">
        <v>105</v>
      </c>
      <c r="C41" s="18" t="s">
        <v>106</v>
      </c>
      <c r="D41" s="80"/>
      <c r="E41" s="47"/>
      <c r="F41" s="36"/>
      <c r="G41" s="134"/>
    </row>
    <row r="42" spans="2:7" s="19" customFormat="1" ht="13.8" x14ac:dyDescent="0.3">
      <c r="B42" s="45" t="s">
        <v>107</v>
      </c>
      <c r="C42" s="18" t="s">
        <v>108</v>
      </c>
      <c r="D42" s="80"/>
      <c r="E42" s="47"/>
      <c r="F42" s="36"/>
      <c r="G42" s="134"/>
    </row>
    <row r="43" spans="2:7" s="19" customFormat="1" ht="13.8" x14ac:dyDescent="0.3">
      <c r="B43" s="45" t="s">
        <v>109</v>
      </c>
      <c r="C43" s="18" t="s">
        <v>110</v>
      </c>
      <c r="D43" s="80"/>
      <c r="E43" s="47">
        <v>145.13999999999999</v>
      </c>
      <c r="F43" s="36">
        <f>'[1]2018'!$E$64</f>
        <v>153.42959999999999</v>
      </c>
      <c r="G43" s="134"/>
    </row>
    <row r="44" spans="2:7" s="19" customFormat="1" ht="55.2" x14ac:dyDescent="0.3">
      <c r="B44" s="45" t="s">
        <v>111</v>
      </c>
      <c r="C44" s="18" t="s">
        <v>112</v>
      </c>
      <c r="D44" s="80"/>
      <c r="E44" s="47"/>
      <c r="F44" s="36"/>
      <c r="G44" s="134"/>
    </row>
    <row r="45" spans="2:7" s="19" customFormat="1" ht="27.6" x14ac:dyDescent="0.3">
      <c r="B45" s="45" t="s">
        <v>113</v>
      </c>
      <c r="C45" s="18" t="s">
        <v>169</v>
      </c>
      <c r="D45" s="80"/>
      <c r="E45" s="47"/>
      <c r="F45" s="36"/>
      <c r="G45" s="134"/>
    </row>
    <row r="46" spans="2:7" s="19" customFormat="1" ht="96.6" x14ac:dyDescent="0.3">
      <c r="B46" s="45" t="s">
        <v>115</v>
      </c>
      <c r="C46" s="18" t="s">
        <v>116</v>
      </c>
      <c r="D46" s="80"/>
      <c r="E46" s="47"/>
      <c r="F46" s="36"/>
      <c r="G46" s="134"/>
    </row>
    <row r="47" spans="2:7" s="19" customFormat="1" ht="13.8" x14ac:dyDescent="0.3">
      <c r="B47" s="45" t="s">
        <v>117</v>
      </c>
      <c r="C47" s="18" t="s">
        <v>118</v>
      </c>
      <c r="D47" s="80"/>
      <c r="E47" s="47"/>
      <c r="F47" s="36"/>
      <c r="G47" s="134"/>
    </row>
    <row r="48" spans="2:7" s="27" customFormat="1" ht="41.4" x14ac:dyDescent="0.3">
      <c r="B48" s="57" t="s">
        <v>119</v>
      </c>
      <c r="C48" s="58" t="s">
        <v>120</v>
      </c>
      <c r="D48" s="59" t="s">
        <v>39</v>
      </c>
      <c r="E48" s="55"/>
      <c r="F48" s="29"/>
      <c r="G48" s="133"/>
    </row>
    <row r="49" spans="2:7" s="27" customFormat="1" ht="27.6" x14ac:dyDescent="0.3">
      <c r="B49" s="57" t="s">
        <v>121</v>
      </c>
      <c r="C49" s="58" t="s">
        <v>211</v>
      </c>
      <c r="D49" s="59" t="s">
        <v>39</v>
      </c>
      <c r="E49" s="55">
        <f>E23+E27+E25</f>
        <v>3642.29</v>
      </c>
      <c r="F49" s="55">
        <f>F23+F27+F25</f>
        <v>4205.5415599999997</v>
      </c>
      <c r="G49" s="133"/>
    </row>
    <row r="50" spans="2:7" s="27" customFormat="1" ht="27.6" x14ac:dyDescent="0.3">
      <c r="B50" s="57" t="s">
        <v>122</v>
      </c>
      <c r="C50" s="61" t="s">
        <v>123</v>
      </c>
      <c r="D50" s="59" t="s">
        <v>39</v>
      </c>
      <c r="E50" s="55"/>
      <c r="F50" s="29">
        <v>16534.932939999999</v>
      </c>
      <c r="G50" s="133"/>
    </row>
    <row r="51" spans="2:7" s="19" customFormat="1" ht="15.6" x14ac:dyDescent="0.3">
      <c r="B51" s="45" t="s">
        <v>68</v>
      </c>
      <c r="C51" s="62" t="s">
        <v>213</v>
      </c>
      <c r="D51" s="60" t="s">
        <v>214</v>
      </c>
      <c r="E51" s="47"/>
      <c r="F51" s="36">
        <v>9484.43</v>
      </c>
      <c r="G51" s="134"/>
    </row>
    <row r="52" spans="2:7" s="19" customFormat="1" ht="55.2" x14ac:dyDescent="0.3">
      <c r="B52" s="45" t="s">
        <v>91</v>
      </c>
      <c r="C52" s="62" t="s">
        <v>125</v>
      </c>
      <c r="D52" s="56" t="s">
        <v>39</v>
      </c>
      <c r="E52" s="47"/>
      <c r="F52" s="36"/>
      <c r="G52" s="134"/>
    </row>
    <row r="53" spans="2:7" s="27" customFormat="1" ht="55.2" x14ac:dyDescent="0.3">
      <c r="B53" s="53" t="s">
        <v>126</v>
      </c>
      <c r="C53" s="63" t="s">
        <v>127</v>
      </c>
      <c r="D53" s="64" t="s">
        <v>66</v>
      </c>
      <c r="E53" s="55" t="s">
        <v>66</v>
      </c>
      <c r="F53" s="29" t="s">
        <v>66</v>
      </c>
      <c r="G53" s="133" t="s">
        <v>66</v>
      </c>
    </row>
    <row r="54" spans="2:7" s="70" customFormat="1" ht="13.8" x14ac:dyDescent="0.3">
      <c r="B54" s="65">
        <v>1</v>
      </c>
      <c r="C54" s="66" t="s">
        <v>128</v>
      </c>
      <c r="D54" s="65" t="s">
        <v>129</v>
      </c>
      <c r="E54" s="67">
        <f>5816+634</f>
        <v>6450</v>
      </c>
      <c r="F54" s="68">
        <v>7575</v>
      </c>
      <c r="G54" s="135"/>
    </row>
    <row r="55" spans="2:7" s="19" customFormat="1" ht="13.8" x14ac:dyDescent="0.3">
      <c r="B55" s="56">
        <v>2</v>
      </c>
      <c r="C55" s="18" t="s">
        <v>130</v>
      </c>
      <c r="D55" s="56" t="s">
        <v>215</v>
      </c>
      <c r="E55" s="47">
        <v>50.854999999999997</v>
      </c>
      <c r="F55" s="36">
        <f>F57+F58</f>
        <v>69.694999999999993</v>
      </c>
      <c r="G55" s="134"/>
    </row>
    <row r="56" spans="2:7" s="19" customFormat="1" ht="13.8" x14ac:dyDescent="0.3">
      <c r="B56" s="56" t="s">
        <v>216</v>
      </c>
      <c r="C56" s="18" t="s">
        <v>131</v>
      </c>
      <c r="D56" s="56" t="s">
        <v>215</v>
      </c>
      <c r="E56" s="47"/>
      <c r="F56" s="36"/>
      <c r="G56" s="134"/>
    </row>
    <row r="57" spans="2:7" s="19" customFormat="1" ht="13.8" x14ac:dyDescent="0.3">
      <c r="B57" s="56" t="s">
        <v>132</v>
      </c>
      <c r="C57" s="18" t="s">
        <v>133</v>
      </c>
      <c r="D57" s="56" t="s">
        <v>215</v>
      </c>
      <c r="E57" s="47"/>
      <c r="F57" s="36">
        <v>0.63</v>
      </c>
      <c r="G57" s="134"/>
    </row>
    <row r="58" spans="2:7" s="19" customFormat="1" ht="13.8" x14ac:dyDescent="0.3">
      <c r="B58" s="56" t="s">
        <v>134</v>
      </c>
      <c r="C58" s="18" t="s">
        <v>135</v>
      </c>
      <c r="D58" s="56" t="s">
        <v>215</v>
      </c>
      <c r="E58" s="47">
        <v>50.854999999999997</v>
      </c>
      <c r="F58" s="36">
        <f>69.695-0.63</f>
        <v>69.064999999999998</v>
      </c>
      <c r="G58" s="134"/>
    </row>
    <row r="59" spans="2:7" s="19" customFormat="1" ht="13.8" x14ac:dyDescent="0.3">
      <c r="B59" s="56" t="s">
        <v>217</v>
      </c>
      <c r="C59" s="18" t="s">
        <v>136</v>
      </c>
      <c r="D59" s="56" t="s">
        <v>215</v>
      </c>
      <c r="E59" s="47"/>
      <c r="F59" s="36"/>
      <c r="G59" s="134"/>
    </row>
    <row r="60" spans="2:7" s="19" customFormat="1" ht="27.6" x14ac:dyDescent="0.3">
      <c r="B60" s="56">
        <v>3</v>
      </c>
      <c r="C60" s="18" t="s">
        <v>218</v>
      </c>
      <c r="D60" s="56" t="s">
        <v>137</v>
      </c>
      <c r="E60" s="47">
        <v>702.62326000000007</v>
      </c>
      <c r="F60" s="47">
        <f>F61+F62+F63+F64</f>
        <v>812.58459000000016</v>
      </c>
      <c r="G60" s="134"/>
    </row>
    <row r="61" spans="2:7" s="19" customFormat="1" ht="13.8" x14ac:dyDescent="0.3">
      <c r="B61" s="56" t="s">
        <v>219</v>
      </c>
      <c r="C61" s="18" t="s">
        <v>131</v>
      </c>
      <c r="D61" s="56" t="s">
        <v>137</v>
      </c>
      <c r="E61" s="47"/>
      <c r="F61" s="36"/>
      <c r="G61" s="134"/>
    </row>
    <row r="62" spans="2:7" s="19" customFormat="1" ht="13.8" x14ac:dyDescent="0.3">
      <c r="B62" s="56" t="s">
        <v>220</v>
      </c>
      <c r="C62" s="18" t="s">
        <v>133</v>
      </c>
      <c r="D62" s="56" t="s">
        <v>137</v>
      </c>
      <c r="E62" s="47">
        <v>3.24</v>
      </c>
      <c r="F62" s="36">
        <v>3.2496000000000005</v>
      </c>
      <c r="G62" s="134"/>
    </row>
    <row r="63" spans="2:7" s="19" customFormat="1" ht="13.8" x14ac:dyDescent="0.3">
      <c r="B63" s="56" t="s">
        <v>221</v>
      </c>
      <c r="C63" s="18" t="s">
        <v>135</v>
      </c>
      <c r="D63" s="56" t="s">
        <v>137</v>
      </c>
      <c r="E63" s="47">
        <v>163.92966000000001</v>
      </c>
      <c r="F63" s="36">
        <v>206.75216000000009</v>
      </c>
      <c r="G63" s="134"/>
    </row>
    <row r="64" spans="2:7" s="19" customFormat="1" ht="13.8" x14ac:dyDescent="0.3">
      <c r="B64" s="56" t="s">
        <v>222</v>
      </c>
      <c r="C64" s="18" t="s">
        <v>136</v>
      </c>
      <c r="D64" s="56" t="s">
        <v>137</v>
      </c>
      <c r="E64" s="47">
        <v>535.45360000000005</v>
      </c>
      <c r="F64" s="36">
        <v>602.58283000000006</v>
      </c>
      <c r="G64" s="134"/>
    </row>
    <row r="65" spans="2:7" s="19" customFormat="1" ht="27.6" x14ac:dyDescent="0.3">
      <c r="B65" s="56">
        <v>4</v>
      </c>
      <c r="C65" s="18" t="s">
        <v>223</v>
      </c>
      <c r="D65" s="56" t="s">
        <v>137</v>
      </c>
      <c r="E65" s="47">
        <v>954.99999999999989</v>
      </c>
      <c r="F65" s="36">
        <f>F67+F68</f>
        <v>1299.5</v>
      </c>
      <c r="G65" s="134"/>
    </row>
    <row r="66" spans="2:7" s="19" customFormat="1" ht="13.8" x14ac:dyDescent="0.3">
      <c r="B66" s="56" t="s">
        <v>224</v>
      </c>
      <c r="C66" s="18" t="s">
        <v>131</v>
      </c>
      <c r="D66" s="56" t="s">
        <v>137</v>
      </c>
      <c r="E66" s="47"/>
      <c r="F66" s="36"/>
      <c r="G66" s="134"/>
    </row>
    <row r="67" spans="2:7" s="19" customFormat="1" ht="13.8" x14ac:dyDescent="0.3">
      <c r="B67" s="56" t="s">
        <v>225</v>
      </c>
      <c r="C67" s="18" t="s">
        <v>133</v>
      </c>
      <c r="D67" s="56" t="s">
        <v>137</v>
      </c>
      <c r="E67" s="47"/>
      <c r="F67" s="36">
        <v>3.5</v>
      </c>
      <c r="G67" s="134"/>
    </row>
    <row r="68" spans="2:7" s="19" customFormat="1" ht="13.8" x14ac:dyDescent="0.3">
      <c r="B68" s="56" t="s">
        <v>226</v>
      </c>
      <c r="C68" s="18" t="s">
        <v>135</v>
      </c>
      <c r="D68" s="56" t="s">
        <v>137</v>
      </c>
      <c r="E68" s="47">
        <v>954.99999999999989</v>
      </c>
      <c r="F68" s="36">
        <v>1296</v>
      </c>
      <c r="G68" s="134"/>
    </row>
    <row r="69" spans="2:7" s="19" customFormat="1" ht="13.8" x14ac:dyDescent="0.3">
      <c r="B69" s="56" t="s">
        <v>227</v>
      </c>
      <c r="C69" s="18" t="s">
        <v>136</v>
      </c>
      <c r="D69" s="56" t="s">
        <v>137</v>
      </c>
      <c r="E69" s="47"/>
      <c r="F69" s="36"/>
      <c r="G69" s="134"/>
    </row>
    <row r="70" spans="2:7" s="19" customFormat="1" ht="13.8" x14ac:dyDescent="0.3">
      <c r="B70" s="56">
        <v>5</v>
      </c>
      <c r="C70" s="18" t="s">
        <v>228</v>
      </c>
      <c r="D70" s="56" t="s">
        <v>12</v>
      </c>
      <c r="E70" s="47">
        <v>325.75</v>
      </c>
      <c r="F70" s="36">
        <f>F72+F73+F74</f>
        <v>380.36580000000004</v>
      </c>
      <c r="G70" s="134"/>
    </row>
    <row r="71" spans="2:7" s="19" customFormat="1" ht="13.8" x14ac:dyDescent="0.3">
      <c r="B71" s="56" t="s">
        <v>229</v>
      </c>
      <c r="C71" s="18" t="s">
        <v>131</v>
      </c>
      <c r="D71" s="56" t="s">
        <v>12</v>
      </c>
      <c r="E71" s="47"/>
      <c r="F71" s="36"/>
      <c r="G71" s="134"/>
    </row>
    <row r="72" spans="2:7" s="19" customFormat="1" ht="13.8" x14ac:dyDescent="0.3">
      <c r="B72" s="56" t="s">
        <v>230</v>
      </c>
      <c r="C72" s="18" t="s">
        <v>133</v>
      </c>
      <c r="D72" s="56" t="s">
        <v>12</v>
      </c>
      <c r="E72" s="47">
        <v>2.7</v>
      </c>
      <c r="F72" s="36">
        <v>2.7080000000000002</v>
      </c>
      <c r="G72" s="134"/>
    </row>
    <row r="73" spans="2:7" s="19" customFormat="1" ht="13.8" x14ac:dyDescent="0.3">
      <c r="B73" s="56" t="s">
        <v>231</v>
      </c>
      <c r="C73" s="18" t="s">
        <v>135</v>
      </c>
      <c r="D73" s="56" t="s">
        <v>12</v>
      </c>
      <c r="E73" s="47">
        <v>91.64</v>
      </c>
      <c r="F73" s="36">
        <v>118.56040000000002</v>
      </c>
      <c r="G73" s="134"/>
    </row>
    <row r="74" spans="2:7" s="19" customFormat="1" ht="13.8" x14ac:dyDescent="0.3">
      <c r="B74" s="56" t="s">
        <v>232</v>
      </c>
      <c r="C74" s="18" t="s">
        <v>136</v>
      </c>
      <c r="D74" s="56" t="s">
        <v>12</v>
      </c>
      <c r="E74" s="47">
        <v>231.41</v>
      </c>
      <c r="F74" s="36">
        <v>259.09740000000005</v>
      </c>
      <c r="G74" s="134"/>
    </row>
    <row r="75" spans="2:7" s="19" customFormat="1" ht="13.8" x14ac:dyDescent="0.3">
      <c r="B75" s="56">
        <v>6</v>
      </c>
      <c r="C75" s="18" t="s">
        <v>138</v>
      </c>
      <c r="D75" s="56" t="s">
        <v>139</v>
      </c>
      <c r="E75" s="47">
        <v>30.831343916968617</v>
      </c>
      <c r="F75" s="36">
        <v>24.312043827284153</v>
      </c>
      <c r="G75" s="134"/>
    </row>
    <row r="76" spans="2:7" s="19" customFormat="1" ht="27.6" x14ac:dyDescent="0.3">
      <c r="B76" s="56">
        <v>7</v>
      </c>
      <c r="C76" s="18" t="s">
        <v>140</v>
      </c>
      <c r="D76" s="56" t="s">
        <v>39</v>
      </c>
      <c r="E76" s="47" t="s">
        <v>233</v>
      </c>
      <c r="F76" s="36"/>
      <c r="G76" s="134"/>
    </row>
    <row r="77" spans="2:7" s="19" customFormat="1" ht="27.6" x14ac:dyDescent="0.3">
      <c r="B77" s="45" t="s">
        <v>141</v>
      </c>
      <c r="C77" s="18" t="s">
        <v>142</v>
      </c>
      <c r="D77" s="56" t="s">
        <v>39</v>
      </c>
      <c r="E77" s="47"/>
      <c r="F77" s="36"/>
      <c r="G77" s="134"/>
    </row>
    <row r="78" spans="2:7" s="19" customFormat="1" ht="41.4" x14ac:dyDescent="0.3">
      <c r="B78" s="56">
        <v>8</v>
      </c>
      <c r="C78" s="62" t="s">
        <v>234</v>
      </c>
      <c r="D78" s="56" t="s">
        <v>139</v>
      </c>
      <c r="E78" s="47">
        <v>11.228999999999999</v>
      </c>
      <c r="F78" s="47">
        <v>11.228999999999999</v>
      </c>
      <c r="G78" s="134"/>
    </row>
    <row r="79" spans="2:7" s="19" customFormat="1" ht="13.8" x14ac:dyDescent="0.3">
      <c r="B79" s="74"/>
      <c r="G79" s="136"/>
    </row>
    <row r="80" spans="2:7" s="19" customFormat="1" ht="220.5" customHeight="1" x14ac:dyDescent="0.3">
      <c r="B80" s="87" t="s">
        <v>246</v>
      </c>
      <c r="C80" s="88"/>
      <c r="D80" s="88"/>
      <c r="E80" s="88"/>
      <c r="F80" s="88"/>
      <c r="G80" s="88"/>
    </row>
    <row r="81" spans="3:8" x14ac:dyDescent="0.3">
      <c r="C81" s="98"/>
      <c r="D81" s="98"/>
      <c r="E81" s="98"/>
      <c r="F81" s="98"/>
      <c r="G81" s="98"/>
      <c r="H81" s="98"/>
    </row>
  </sheetData>
  <mergeCells count="15">
    <mergeCell ref="B6:G6"/>
    <mergeCell ref="C81:H81"/>
    <mergeCell ref="B7:G7"/>
    <mergeCell ref="B8:G8"/>
    <mergeCell ref="B9:G9"/>
    <mergeCell ref="B80:G80"/>
    <mergeCell ref="B12:G12"/>
    <mergeCell ref="B13:G13"/>
    <mergeCell ref="B11:C11"/>
    <mergeCell ref="B14:C14"/>
    <mergeCell ref="D16:D17"/>
    <mergeCell ref="B16:B17"/>
    <mergeCell ref="C16:C17"/>
    <mergeCell ref="E16:F16"/>
    <mergeCell ref="G16:G1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C19" sqref="C19:F21"/>
    </sheetView>
  </sheetViews>
  <sheetFormatPr defaultRowHeight="14.4" x14ac:dyDescent="0.3"/>
  <cols>
    <col min="1" max="1" width="11.5546875" bestFit="1" customWidth="1"/>
    <col min="2" max="2" width="30.6640625" bestFit="1" customWidth="1"/>
    <col min="10" max="10" width="25.6640625" customWidth="1"/>
  </cols>
  <sheetData>
    <row r="1" spans="1:10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5" spans="1:10" ht="15.6" x14ac:dyDescent="0.3">
      <c r="A5" s="119" t="s">
        <v>22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0" ht="15.6" x14ac:dyDescent="0.3">
      <c r="A6" s="120" t="s">
        <v>23</v>
      </c>
      <c r="B6" s="119"/>
      <c r="C6" s="119"/>
      <c r="D6" s="119"/>
      <c r="E6" s="119"/>
      <c r="F6" s="119"/>
      <c r="G6" s="119"/>
      <c r="H6" s="119"/>
      <c r="I6" s="119"/>
      <c r="J6" s="119"/>
    </row>
    <row r="7" spans="1:10" ht="15.6" x14ac:dyDescent="0.3">
      <c r="A7" s="119" t="s">
        <v>24</v>
      </c>
      <c r="B7" s="119"/>
      <c r="C7" s="119"/>
      <c r="D7" s="119"/>
      <c r="E7" s="119"/>
      <c r="F7" s="119"/>
      <c r="G7" s="119"/>
      <c r="H7" s="119"/>
      <c r="I7" s="119"/>
      <c r="J7" s="119"/>
    </row>
    <row r="8" spans="1:10" ht="15.6" x14ac:dyDescent="0.3">
      <c r="A8" s="120" t="s">
        <v>25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0" ht="15.6" x14ac:dyDescent="0.3">
      <c r="A9" s="120" t="s">
        <v>26</v>
      </c>
      <c r="B9" s="119"/>
      <c r="C9" s="119"/>
      <c r="D9" s="119"/>
      <c r="E9" s="119"/>
      <c r="F9" s="119"/>
      <c r="G9" s="119"/>
      <c r="H9" s="119"/>
      <c r="I9" s="119"/>
      <c r="J9" s="119"/>
    </row>
    <row r="10" spans="1:10" x14ac:dyDescent="0.3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3">
      <c r="A11" s="6"/>
      <c r="B11" s="8" t="s">
        <v>27</v>
      </c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6"/>
      <c r="B12" s="8" t="s">
        <v>3</v>
      </c>
      <c r="C12" s="6"/>
      <c r="D12" s="6"/>
      <c r="E12" s="121" t="s">
        <v>4</v>
      </c>
      <c r="F12" s="121"/>
      <c r="G12" s="121"/>
      <c r="H12" s="121"/>
      <c r="I12" s="121"/>
      <c r="J12" s="121"/>
    </row>
    <row r="13" spans="1:10" x14ac:dyDescent="0.3">
      <c r="A13" s="6"/>
      <c r="B13" s="8" t="s">
        <v>5</v>
      </c>
      <c r="C13" s="6"/>
      <c r="D13" s="122" t="s">
        <v>28</v>
      </c>
      <c r="E13" s="122"/>
      <c r="F13" s="122"/>
      <c r="G13" s="122"/>
      <c r="H13" s="6"/>
      <c r="I13" s="6"/>
      <c r="J13" s="6"/>
    </row>
    <row r="14" spans="1:10" x14ac:dyDescent="0.3">
      <c r="A14" s="6"/>
      <c r="B14" s="8" t="s">
        <v>6</v>
      </c>
      <c r="C14" s="6"/>
      <c r="D14" s="123" t="s">
        <v>29</v>
      </c>
      <c r="E14" s="123"/>
      <c r="F14" s="123"/>
      <c r="G14" s="123"/>
      <c r="H14" s="6"/>
      <c r="I14" s="6"/>
      <c r="J14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3">
      <c r="A16" s="124" t="s">
        <v>30</v>
      </c>
      <c r="B16" s="125"/>
      <c r="C16" s="125"/>
      <c r="D16" s="125"/>
      <c r="E16" s="125"/>
      <c r="F16" s="125"/>
      <c r="G16" s="111" t="s">
        <v>32</v>
      </c>
      <c r="H16" s="127" t="s">
        <v>33</v>
      </c>
      <c r="I16" s="128"/>
      <c r="J16" s="111" t="s">
        <v>34</v>
      </c>
    </row>
    <row r="17" spans="1:10" x14ac:dyDescent="0.3">
      <c r="A17" s="112"/>
      <c r="B17" s="126"/>
      <c r="C17" s="126"/>
      <c r="D17" s="126"/>
      <c r="E17" s="126"/>
      <c r="F17" s="126"/>
      <c r="G17" s="112"/>
      <c r="H17" s="10" t="s">
        <v>35</v>
      </c>
      <c r="I17" s="10" t="s">
        <v>36</v>
      </c>
      <c r="J17" s="112"/>
    </row>
    <row r="18" spans="1:10" x14ac:dyDescent="0.3">
      <c r="A18" s="106" t="s">
        <v>37</v>
      </c>
      <c r="B18" s="107"/>
      <c r="C18" s="118" t="s">
        <v>38</v>
      </c>
      <c r="D18" s="118"/>
      <c r="E18" s="118"/>
      <c r="F18" s="118"/>
      <c r="G18" s="11" t="s">
        <v>39</v>
      </c>
      <c r="H18" s="12">
        <v>75522.929999999993</v>
      </c>
      <c r="I18" s="12">
        <v>75608.963000000003</v>
      </c>
      <c r="J18" s="9"/>
    </row>
    <row r="19" spans="1:10" x14ac:dyDescent="0.3">
      <c r="A19" s="100" t="s">
        <v>40</v>
      </c>
      <c r="B19" s="101"/>
      <c r="C19" s="108" t="s">
        <v>41</v>
      </c>
      <c r="D19" s="108"/>
      <c r="E19" s="108"/>
      <c r="F19" s="108"/>
      <c r="G19" s="11" t="s">
        <v>39</v>
      </c>
      <c r="H19" s="12">
        <v>3400</v>
      </c>
      <c r="I19" s="12">
        <v>30313.449000000001</v>
      </c>
      <c r="J19" s="9"/>
    </row>
    <row r="20" spans="1:10" x14ac:dyDescent="0.3">
      <c r="A20" s="102"/>
      <c r="B20" s="103"/>
      <c r="C20" s="109"/>
      <c r="D20" s="109"/>
      <c r="E20" s="109"/>
      <c r="F20" s="109"/>
      <c r="G20" s="11" t="s">
        <v>11</v>
      </c>
      <c r="H20" s="12"/>
      <c r="I20" s="12"/>
      <c r="J20" s="9"/>
    </row>
    <row r="21" spans="1:10" x14ac:dyDescent="0.3">
      <c r="A21" s="104"/>
      <c r="B21" s="105"/>
      <c r="C21" s="110"/>
      <c r="D21" s="110"/>
      <c r="E21" s="110"/>
      <c r="F21" s="110"/>
      <c r="G21" s="11" t="s">
        <v>12</v>
      </c>
      <c r="H21" s="12"/>
      <c r="I21" s="12"/>
      <c r="J21" s="9"/>
    </row>
    <row r="22" spans="1:10" x14ac:dyDescent="0.3">
      <c r="A22" s="106" t="s">
        <v>42</v>
      </c>
      <c r="B22" s="107"/>
      <c r="C22" s="118" t="s">
        <v>43</v>
      </c>
      <c r="D22" s="118"/>
      <c r="E22" s="118"/>
      <c r="F22" s="118"/>
      <c r="G22" s="11" t="s">
        <v>39</v>
      </c>
      <c r="H22" s="12"/>
      <c r="I22" s="12">
        <v>0</v>
      </c>
      <c r="J22" s="9"/>
    </row>
    <row r="23" spans="1:10" x14ac:dyDescent="0.3">
      <c r="A23" s="100" t="s">
        <v>44</v>
      </c>
      <c r="B23" s="101"/>
      <c r="C23" s="108" t="s">
        <v>45</v>
      </c>
      <c r="D23" s="108"/>
      <c r="E23" s="108"/>
      <c r="F23" s="108"/>
      <c r="G23" s="11" t="s">
        <v>39</v>
      </c>
      <c r="H23" s="12"/>
      <c r="I23" s="12"/>
      <c r="J23" s="9"/>
    </row>
    <row r="24" spans="1:10" x14ac:dyDescent="0.3">
      <c r="A24" s="102"/>
      <c r="B24" s="103"/>
      <c r="C24" s="109"/>
      <c r="D24" s="109"/>
      <c r="E24" s="109"/>
      <c r="F24" s="109"/>
      <c r="G24" s="11" t="s">
        <v>11</v>
      </c>
      <c r="H24" s="12"/>
      <c r="I24" s="12"/>
      <c r="J24" s="9"/>
    </row>
    <row r="25" spans="1:10" x14ac:dyDescent="0.3">
      <c r="A25" s="104"/>
      <c r="B25" s="105"/>
      <c r="C25" s="110"/>
      <c r="D25" s="110"/>
      <c r="E25" s="110"/>
      <c r="F25" s="110"/>
      <c r="G25" s="11" t="s">
        <v>12</v>
      </c>
      <c r="H25" s="12"/>
      <c r="I25" s="12"/>
      <c r="J25" s="9"/>
    </row>
    <row r="26" spans="1:10" x14ac:dyDescent="0.3">
      <c r="A26" s="100" t="s">
        <v>46</v>
      </c>
      <c r="B26" s="101"/>
      <c r="C26" s="108" t="s">
        <v>47</v>
      </c>
      <c r="D26" s="108"/>
      <c r="E26" s="108"/>
      <c r="F26" s="108"/>
      <c r="G26" s="11" t="s">
        <v>39</v>
      </c>
      <c r="H26" s="12">
        <v>1725</v>
      </c>
      <c r="I26" s="12">
        <v>28567.539000000001</v>
      </c>
      <c r="J26" s="113" t="s">
        <v>48</v>
      </c>
    </row>
    <row r="27" spans="1:10" x14ac:dyDescent="0.3">
      <c r="A27" s="102"/>
      <c r="B27" s="103"/>
      <c r="C27" s="109"/>
      <c r="D27" s="109"/>
      <c r="E27" s="109"/>
      <c r="F27" s="109"/>
      <c r="G27" s="11" t="s">
        <v>11</v>
      </c>
      <c r="H27" s="12"/>
      <c r="I27" s="12"/>
      <c r="J27" s="114"/>
    </row>
    <row r="28" spans="1:10" x14ac:dyDescent="0.3">
      <c r="A28" s="104"/>
      <c r="B28" s="105"/>
      <c r="C28" s="110"/>
      <c r="D28" s="110"/>
      <c r="E28" s="110"/>
      <c r="F28" s="110"/>
      <c r="G28" s="11" t="s">
        <v>12</v>
      </c>
      <c r="H28" s="12"/>
      <c r="I28" s="12"/>
      <c r="J28" s="115"/>
    </row>
    <row r="29" spans="1:10" x14ac:dyDescent="0.3">
      <c r="A29" s="100" t="s">
        <v>49</v>
      </c>
      <c r="B29" s="101"/>
      <c r="C29" s="108" t="s">
        <v>50</v>
      </c>
      <c r="D29" s="108"/>
      <c r="E29" s="108"/>
      <c r="F29" s="108"/>
      <c r="G29" s="11" t="s">
        <v>39</v>
      </c>
      <c r="H29" s="12"/>
      <c r="I29" s="12"/>
      <c r="J29" s="9"/>
    </row>
    <row r="30" spans="1:10" x14ac:dyDescent="0.3">
      <c r="A30" s="102"/>
      <c r="B30" s="103"/>
      <c r="C30" s="109"/>
      <c r="D30" s="109"/>
      <c r="E30" s="109"/>
      <c r="F30" s="109"/>
      <c r="G30" s="11" t="s">
        <v>11</v>
      </c>
      <c r="H30" s="12"/>
      <c r="I30" s="12"/>
      <c r="J30" s="9"/>
    </row>
    <row r="31" spans="1:10" x14ac:dyDescent="0.3">
      <c r="A31" s="104"/>
      <c r="B31" s="105"/>
      <c r="C31" s="110"/>
      <c r="D31" s="110"/>
      <c r="E31" s="110"/>
      <c r="F31" s="110"/>
      <c r="G31" s="11" t="s">
        <v>12</v>
      </c>
      <c r="H31" s="12"/>
      <c r="I31" s="12"/>
      <c r="J31" s="9"/>
    </row>
    <row r="32" spans="1:10" x14ac:dyDescent="0.3">
      <c r="A32" s="100" t="s">
        <v>51</v>
      </c>
      <c r="B32" s="101"/>
      <c r="C32" s="108" t="s">
        <v>52</v>
      </c>
      <c r="D32" s="108"/>
      <c r="E32" s="108"/>
      <c r="F32" s="108"/>
      <c r="G32" s="11" t="s">
        <v>39</v>
      </c>
      <c r="H32" s="12">
        <v>1675</v>
      </c>
      <c r="I32" s="12">
        <v>1745.9099999999999</v>
      </c>
      <c r="J32" s="9"/>
    </row>
    <row r="33" spans="1:10" x14ac:dyDescent="0.3">
      <c r="A33" s="102"/>
      <c r="B33" s="103"/>
      <c r="C33" s="109"/>
      <c r="D33" s="109"/>
      <c r="E33" s="109"/>
      <c r="F33" s="109"/>
      <c r="G33" s="11" t="s">
        <v>11</v>
      </c>
      <c r="H33" s="12"/>
      <c r="I33" s="12"/>
      <c r="J33" s="9"/>
    </row>
    <row r="34" spans="1:10" x14ac:dyDescent="0.3">
      <c r="A34" s="104"/>
      <c r="B34" s="105"/>
      <c r="C34" s="110"/>
      <c r="D34" s="110"/>
      <c r="E34" s="110"/>
      <c r="F34" s="110"/>
      <c r="G34" s="11" t="s">
        <v>12</v>
      </c>
      <c r="H34" s="12"/>
      <c r="I34" s="12"/>
      <c r="J34" s="9"/>
    </row>
    <row r="35" spans="1:10" x14ac:dyDescent="0.3">
      <c r="A35" s="100" t="s">
        <v>53</v>
      </c>
      <c r="B35" s="101"/>
      <c r="C35" s="108" t="s">
        <v>54</v>
      </c>
      <c r="D35" s="108"/>
      <c r="E35" s="108"/>
      <c r="F35" s="108"/>
      <c r="G35" s="11" t="s">
        <v>39</v>
      </c>
      <c r="H35" s="12">
        <v>0</v>
      </c>
      <c r="I35" s="12">
        <v>1276.922</v>
      </c>
      <c r="J35" s="9"/>
    </row>
    <row r="36" spans="1:10" x14ac:dyDescent="0.3">
      <c r="A36" s="102"/>
      <c r="B36" s="103"/>
      <c r="C36" s="109"/>
      <c r="D36" s="109"/>
      <c r="E36" s="109"/>
      <c r="F36" s="109"/>
      <c r="G36" s="11" t="s">
        <v>11</v>
      </c>
      <c r="H36" s="12"/>
      <c r="I36" s="12"/>
      <c r="J36" s="9"/>
    </row>
    <row r="37" spans="1:10" x14ac:dyDescent="0.3">
      <c r="A37" s="104"/>
      <c r="B37" s="105"/>
      <c r="C37" s="110"/>
      <c r="D37" s="110"/>
      <c r="E37" s="110"/>
      <c r="F37" s="110"/>
      <c r="G37" s="11" t="s">
        <v>12</v>
      </c>
      <c r="H37" s="12"/>
      <c r="I37" s="12"/>
      <c r="J37" s="9"/>
    </row>
    <row r="38" spans="1:10" x14ac:dyDescent="0.3">
      <c r="A38" s="106" t="s">
        <v>55</v>
      </c>
      <c r="B38" s="107"/>
      <c r="C38" s="118" t="s">
        <v>56</v>
      </c>
      <c r="D38" s="118"/>
      <c r="E38" s="118"/>
      <c r="F38" s="118"/>
      <c r="G38" s="11" t="s">
        <v>39</v>
      </c>
      <c r="H38" s="12">
        <v>68524.800000000003</v>
      </c>
      <c r="I38" s="12">
        <v>97722.115999999995</v>
      </c>
      <c r="J38" s="9"/>
    </row>
    <row r="40" spans="1:10" x14ac:dyDescent="0.3">
      <c r="A40" s="7" t="s">
        <v>20</v>
      </c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3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x14ac:dyDescent="0.3">
      <c r="A42" s="116" t="s">
        <v>57</v>
      </c>
      <c r="B42" s="117"/>
      <c r="C42" s="117"/>
      <c r="D42" s="117"/>
      <c r="E42" s="117"/>
      <c r="F42" s="117"/>
      <c r="G42" s="117"/>
      <c r="H42" s="117"/>
      <c r="I42" s="117"/>
      <c r="J42" s="117"/>
    </row>
    <row r="43" spans="1:10" x14ac:dyDescent="0.3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33">
    <mergeCell ref="C35:F37"/>
    <mergeCell ref="C22:F22"/>
    <mergeCell ref="C23:F25"/>
    <mergeCell ref="C26:F28"/>
    <mergeCell ref="C29:F31"/>
    <mergeCell ref="A42:J42"/>
    <mergeCell ref="C38:F38"/>
    <mergeCell ref="A5:J5"/>
    <mergeCell ref="A6:J6"/>
    <mergeCell ref="A7:J7"/>
    <mergeCell ref="A9:J9"/>
    <mergeCell ref="A38:B38"/>
    <mergeCell ref="E12:J12"/>
    <mergeCell ref="C18:F18"/>
    <mergeCell ref="A8:J8"/>
    <mergeCell ref="D13:G13"/>
    <mergeCell ref="D14:G14"/>
    <mergeCell ref="A16:B17"/>
    <mergeCell ref="C16:F17"/>
    <mergeCell ref="G16:G17"/>
    <mergeCell ref="H16:I16"/>
    <mergeCell ref="C19:F21"/>
    <mergeCell ref="C32:F34"/>
    <mergeCell ref="J16:J17"/>
    <mergeCell ref="J26:J28"/>
    <mergeCell ref="A32:B34"/>
    <mergeCell ref="A18:B18"/>
    <mergeCell ref="A35:B37"/>
    <mergeCell ref="A26:B28"/>
    <mergeCell ref="A29:B31"/>
    <mergeCell ref="A23:B25"/>
    <mergeCell ref="A19:B2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2016</vt:lpstr>
      <vt:lpstr>2017</vt:lpstr>
      <vt:lpstr>2018</vt:lpstr>
      <vt:lpstr>прил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2019-03-29T11:33:31Z</dcterms:modified>
</cp:coreProperties>
</file>