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firstSheet="2" activeTab="2"/>
  </bookViews>
  <sheets>
    <sheet name="2016" sheetId="5" state="hidden" r:id="rId1"/>
    <sheet name="2017" sheetId="4" state="hidden" r:id="rId2"/>
    <sheet name="2018" sheetId="1" r:id="rId3"/>
    <sheet name="прил 4" sheetId="3" state="hidden" r:id="rId4"/>
  </sheets>
  <calcPr calcId="145621"/>
</workbook>
</file>

<file path=xl/calcChain.xml><?xml version="1.0" encoding="utf-8"?>
<calcChain xmlns="http://schemas.openxmlformats.org/spreadsheetml/2006/main">
  <c r="E54" i="1" l="1"/>
  <c r="E49" i="1"/>
  <c r="E34" i="1"/>
  <c r="E31" i="1"/>
  <c r="E28" i="1" s="1"/>
  <c r="E26" i="1"/>
  <c r="E22" i="1"/>
  <c r="E21" i="1" s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E25" i="5"/>
  <c r="F22" i="5"/>
  <c r="E22" i="5"/>
  <c r="F20" i="5"/>
  <c r="F17" i="5" s="1"/>
  <c r="E20" i="5"/>
  <c r="E17" i="5" s="1"/>
  <c r="E16" i="5" s="1"/>
  <c r="E41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0" i="1" l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<sst xmlns="http://schemas.openxmlformats.org/spreadsheetml/2006/main" count="789" uniqueCount="257">
  <si>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</si>
  <si>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</si>
  <si>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</si>
  <si>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</si>
  <si>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</si>
  <si>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</si>
  <si>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</si>
  <si>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</si>
  <si>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</si>
  <si>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</si>
  <si>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</si>
  <si>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</si>
  <si>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</si>
  <si>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</si>
  <si>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</si>
  <si>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</si>
  <si>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</si>
  <si>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</si>
  <si>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</si>
  <si>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</si>
  <si>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</si>
  <si>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</si>
  <si>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</si>
  <si>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</si>
  <si>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</si>
  <si>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</si>
  <si>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</si>
  <si>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</si>
  <si>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</si>
  <si>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</si>
  <si>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</si>
  <si>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</si>
  <si>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</si>
  <si>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</si>
  <si>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</si>
  <si>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</si>
  <si>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</si>
  <si>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</si>
  <si>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</si>
  <si>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</si>
  <si>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</si>
  <si>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</si>
  <si>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</si>
  <si>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</si>
  <si>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</si>
  <si>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</si>
  <si>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</si>
  <si>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</si>
  <si>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</si>
  <si>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</si>
  <si>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</si>
  <si>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</si>
  <si>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</si>
  <si>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</si>
  <si>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</si>
  <si>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</si>
  <si>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</si>
  <si>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</si>
  <si>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</si>
  <si>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</si>
  <si>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</si>
  <si>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</si>
  <si>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</si>
  <si>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</si>
  <si>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</si>
  <si>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</si>
  <si>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</si>
  <si>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</si>
  <si>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</si>
  <si>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</si>
  <si>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</si>
  <si>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</si>
  <si>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</si>
  <si>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</si>
  <si>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</si>
  <si>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</si>
  <si>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</si>
  <si>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</si>
  <si>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</si>
  <si>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</si>
  <si>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</si>
  <si>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</si>
  <si>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</si>
  <si>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</si>
  <si>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</si>
  <si>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</si>
  <si>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</si>
  <si>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</si>
  <si>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</si>
  <si>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</si>
  <si>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</si>
  <si>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</si>
  <si>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</si>
  <si>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</si>
  <si>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</si>
  <si>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</si>
  <si>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</si>
  <si>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</si>
  <si>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</si>
  <si>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</si>
  <si>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</si>
  <si>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</si>
  <si>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</si>
  <si>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</si>
  <si>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</si>
  <si>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</si>
  <si>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</si>
  <si>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</si>
  <si>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</si>
  <si>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</si>
  <si>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</si>
  <si>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</si>
  <si>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</si>
  <si>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</si>
  <si>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</si>
  <si>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</si>
  <si>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</si>
  <si>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</si>
  <si>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</si>
  <si>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</si>
  <si>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</si>
  <si>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</si>
  <si>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</si>
  <si>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</si>
  <si>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</si>
  <si>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</si>
  <si>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</si>
  <si>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</si>
  <si>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</si>
  <si>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</si>
  <si>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</si>
  <si>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</si>
  <si>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</si>
  <si>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</si>
  <si>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</si>
  <si>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</si>
  <si>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</si>
  <si>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</si>
  <si>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</si>
  <si>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</si>
  <si>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</si>
  <si>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</si>
  <si>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</si>
  <si>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</si>
  <si>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</si>
  <si>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</si>
  <si>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</si>
  <si>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</si>
  <si>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</si>
  <si>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</si>
  <si>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</si>
  <si>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</si>
  <si>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</si>
  <si>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</si>
  <si>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</si>
  <si>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</si>
  <si>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</si>
  <si>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</si>
  <si>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</si>
  <si>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</si>
  <si>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</si>
  <si>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</si>
  <si>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</si>
  <si>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</si>
  <si>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</si>
  <si>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</si>
  <si>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</si>
  <si>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</si>
  <si>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</si>
  <si>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</si>
  <si>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</si>
  <si>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</si>
  <si>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</si>
  <si>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</si>
  <si>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</si>
  <si>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</si>
  <si>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</si>
  <si>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</si>
  <si>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</si>
  <si>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</si>
  <si>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</si>
  <si>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</si>
  <si>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</si>
  <si>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</si>
  <si>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</si>
  <si>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</si>
  <si>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</si>
  <si>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</si>
  <si>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</si>
  <si>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</si>
  <si>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</si>
  <si>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</si>
  <si>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</si>
  <si>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</si>
  <si>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</si>
  <si>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</si>
  <si>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</si>
  <si>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</si>
  <si>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</si>
  <si>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</si>
  <si>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</si>
  <si>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</si>
  <si>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</si>
  <si>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</si>
  <si>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</si>
  <si>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</si>
  <si>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</si>
  <si>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</si>
  <si>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</si>
  <si>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</si>
  <si>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</si>
  <si>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</si>
  <si>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</si>
  <si>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</si>
  <si>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</si>
  <si>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</si>
  <si>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</si>
  <si>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</si>
  <si>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</si>
  <si>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</si>
  <si>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</si>
  <si>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</si>
  <si>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</si>
  <si>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</si>
  <si>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</si>
  <si>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</si>
  <si>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</si>
  <si>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</si>
  <si>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</si>
  <si>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</si>
  <si>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</si>
  <si>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</si>
  <si>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</si>
  <si>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</si>
  <si>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</si>
  <si>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</si>
  <si>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</si>
  <si>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2018 год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</si>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</sst>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11" fillId="0" borderId="0" xfId="10" applyFont="1" applyBorder="1" applyAlignment="1">
      <alignment horizontal="left"/>
    </xf>
    <xf numFmtId="0" fontId="6" fillId="0" borderId="0" xfId="1" applyAlignment="1">
      <alignment horizontal="center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  <xf numFmtId="0" fontId="11" fillId="0" borderId="0" xfId="10" applyFont="1" applyBorder="1" applyAlignment="1"/>
  </cellXfs>
  <cellStyles count="33">
    <cellStyle name="Заголовок" xfId="2"/>
    <cellStyle name="ЗаголовокСтолбца" xfId="3"/>
    <cellStyle name="ЗаголовокСтолбца 3" xfId="4"/>
    <cellStyle name="Обычный" xfId="0" builtinId="0"/>
    <cellStyle name="Обычный 10" xfId="5"/>
    <cellStyle name="Обычный 10 2 3" xfId="6"/>
    <cellStyle name="Обычный 100" xfId="7"/>
    <cellStyle name="Обычный 106" xfId="8"/>
    <cellStyle name="Обычный 107" xfId="9"/>
    <cellStyle name="Обычный 11 2" xfId="10"/>
    <cellStyle name="Обычный 12 6" xfId="11"/>
    <cellStyle name="Обычный 2" xfId="1"/>
    <cellStyle name="Обычный 2 10" xfId="12"/>
    <cellStyle name="Обычный 2 2" xfId="13"/>
    <cellStyle name="Обычный 2 2 19" xfId="14"/>
    <cellStyle name="Обычный 2 2 2" xfId="15"/>
    <cellStyle name="Обычный 2 26 2" xfId="16"/>
    <cellStyle name="Обычный 2 29" xfId="17"/>
    <cellStyle name="Обычный 2 3" xfId="18"/>
    <cellStyle name="Обычный 4" xfId="19"/>
    <cellStyle name="Обычный 8" xfId="20"/>
    <cellStyle name="Примечание 2 7" xfId="21"/>
    <cellStyle name="Примечание 52" xfId="22"/>
    <cellStyle name="Процентный 10" xfId="24"/>
    <cellStyle name="Процентный 2" xfId="25"/>
    <cellStyle name="Процентный 3" xfId="23"/>
    <cellStyle name="Финансовый 10" xfId="27"/>
    <cellStyle name="Финансовый 13 2" xfId="28"/>
    <cellStyle name="Финансовый 2" xfId="29"/>
    <cellStyle name="Финансовый 3" xfId="26"/>
    <cellStyle name="Формула" xfId="30"/>
    <cellStyle name="Формула 2" xfId="31"/>
    <cellStyle name="Формула_GRES.2007.5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001"/>
  <sheetViews>
    <sheetView workbookViewId="0">
      <selection activeCell="F29" sqref="F29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7" t="s">
        <v>147</v>
      </c>
      <c r="H1" s="17"/>
    </row>
    <row r="2" spans="2:9" ht="15.75" x14ac:dyDescent="0.25">
      <c r="C2" s="13"/>
      <c r="D2" s="13"/>
      <c r="E2" s="13"/>
      <c r="F2" s="13"/>
      <c r="G2" s="17" t="s">
        <v>143</v>
      </c>
      <c r="H2" s="17"/>
    </row>
    <row r="3" spans="2:9" ht="15.75" x14ac:dyDescent="0.25">
      <c r="C3" s="13"/>
      <c r="D3" s="13"/>
      <c r="E3" s="13"/>
      <c r="F3" s="13"/>
      <c r="G3" s="17" t="s">
        <v>144</v>
      </c>
      <c r="H3" s="17"/>
    </row>
    <row r="4" spans="2:9" ht="15.75" x14ac:dyDescent="0.25">
      <c r="C4" s="13"/>
      <c r="D4" s="13"/>
      <c r="E4" s="13"/>
      <c r="F4" s="13"/>
      <c r="G4" s="17" t="s">
        <v>0</v>
      </c>
      <c r="H4" s="17"/>
    </row>
    <row r="5" spans="2:9" x14ac:dyDescent="0.25">
      <c r="C5" s="13"/>
      <c r="D5" s="13"/>
      <c r="E5" s="13"/>
      <c r="F5" s="13"/>
      <c r="G5" s="13"/>
      <c r="H5" s="13"/>
    </row>
    <row r="6" spans="2:9" s="19" customFormat="1" ht="86.25" customHeight="1" x14ac:dyDescent="0.25">
      <c r="B6" s="98" t="s">
        <v>247</v>
      </c>
      <c r="C6" s="98"/>
      <c r="D6" s="98"/>
      <c r="E6" s="98"/>
      <c r="F6" s="98"/>
      <c r="G6" s="98"/>
    </row>
    <row r="7" spans="2:9" s="19" customFormat="1" x14ac:dyDescent="0.25">
      <c r="C7" s="20"/>
      <c r="D7" s="21"/>
      <c r="E7" s="21"/>
      <c r="F7" s="21"/>
      <c r="G7" s="21"/>
      <c r="H7" s="22"/>
    </row>
    <row r="8" spans="2:9" s="19" customFormat="1" ht="15.75" x14ac:dyDescent="0.25">
      <c r="B8" s="89" t="s">
        <v>170</v>
      </c>
      <c r="C8" s="89"/>
      <c r="D8" s="89"/>
      <c r="E8" s="89"/>
      <c r="F8" s="89"/>
      <c r="G8" s="89"/>
      <c r="H8" s="87"/>
    </row>
    <row r="9" spans="2:9" s="19" customFormat="1" ht="15.75" x14ac:dyDescent="0.25">
      <c r="B9" s="89" t="s">
        <v>254</v>
      </c>
      <c r="C9" s="89"/>
      <c r="D9" s="87"/>
      <c r="E9" s="87"/>
      <c r="F9" s="87"/>
      <c r="G9" s="87"/>
      <c r="H9" s="87"/>
    </row>
    <row r="10" spans="2:9" s="19" customFormat="1" ht="15.75" x14ac:dyDescent="0.25">
      <c r="B10" s="89" t="s">
        <v>255</v>
      </c>
      <c r="C10" s="89"/>
      <c r="D10" s="87"/>
      <c r="E10" s="87"/>
      <c r="F10" s="87"/>
      <c r="G10" s="87"/>
      <c r="H10" s="87"/>
    </row>
    <row r="11" spans="2:9" s="19" customFormat="1" x14ac:dyDescent="0.25">
      <c r="C11" s="20"/>
      <c r="D11" s="21"/>
      <c r="E11" s="21"/>
      <c r="F11" s="21"/>
      <c r="G11" s="21"/>
      <c r="H11" s="22"/>
    </row>
    <row r="12" spans="2:9" s="19" customFormat="1" x14ac:dyDescent="0.25">
      <c r="B12" s="90" t="s">
        <v>62</v>
      </c>
      <c r="C12" s="92" t="s">
        <v>31</v>
      </c>
      <c r="D12" s="92" t="s">
        <v>32</v>
      </c>
      <c r="E12" s="94" t="s">
        <v>248</v>
      </c>
      <c r="F12" s="95"/>
      <c r="G12" s="92" t="s">
        <v>173</v>
      </c>
    </row>
    <row r="13" spans="2:9" s="19" customFormat="1" x14ac:dyDescent="0.25">
      <c r="B13" s="91"/>
      <c r="C13" s="93"/>
      <c r="D13" s="93"/>
      <c r="E13" s="23" t="s">
        <v>35</v>
      </c>
      <c r="F13" s="23" t="s">
        <v>36</v>
      </c>
      <c r="G13" s="93"/>
    </row>
    <row r="14" spans="2:9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9" s="27" customFormat="1" ht="30" x14ac:dyDescent="0.25">
      <c r="B15" s="24">
        <v>1</v>
      </c>
      <c r="C15" s="28" t="s">
        <v>67</v>
      </c>
      <c r="D15" s="26" t="s">
        <v>39</v>
      </c>
      <c r="E15" s="29">
        <f>17421.21</f>
        <v>17421.21</v>
      </c>
      <c r="F15" s="29">
        <v>7251.5420000000004</v>
      </c>
      <c r="G15" s="73" t="s">
        <v>249</v>
      </c>
      <c r="I15" s="19"/>
    </row>
    <row r="16" spans="2:9" s="27" customFormat="1" x14ac:dyDescent="0.25">
      <c r="B16" s="24" t="s">
        <v>174</v>
      </c>
      <c r="C16" s="31" t="s">
        <v>148</v>
      </c>
      <c r="D16" s="26" t="s">
        <v>39</v>
      </c>
      <c r="E16" s="29">
        <f>E17+E22+E24+E25</f>
        <v>17421.21</v>
      </c>
      <c r="F16" s="29">
        <f>F17+F22+F24+F25</f>
        <v>10054.632440000001</v>
      </c>
      <c r="G16" s="84"/>
      <c r="I16" s="19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805.72</v>
      </c>
      <c r="F17" s="36">
        <f>F18+F19+F20</f>
        <v>1050.1000000000001</v>
      </c>
      <c r="G17" s="85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791.32</v>
      </c>
      <c r="F18" s="36">
        <v>524.69000000000005</v>
      </c>
      <c r="G18" s="85"/>
    </row>
    <row r="19" spans="2:7" s="19" customFormat="1" ht="60" x14ac:dyDescent="0.25">
      <c r="B19" s="33" t="s">
        <v>74</v>
      </c>
      <c r="C19" s="34" t="s">
        <v>250</v>
      </c>
      <c r="D19" s="35" t="s">
        <v>39</v>
      </c>
      <c r="E19" s="36"/>
      <c r="F19" s="36">
        <v>400.02</v>
      </c>
      <c r="G19" s="38" t="s">
        <v>176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14.4+E21</f>
        <v>14.4</v>
      </c>
      <c r="F20" s="36">
        <f>125.39</f>
        <v>125.39</v>
      </c>
      <c r="G20" s="85"/>
    </row>
    <row r="21" spans="2:7" s="19" customFormat="1" x14ac:dyDescent="0.25">
      <c r="B21" s="33" t="s">
        <v>78</v>
      </c>
      <c r="C21" s="34" t="s">
        <v>251</v>
      </c>
      <c r="D21" s="35" t="s">
        <v>39</v>
      </c>
      <c r="E21" s="36"/>
      <c r="F21" s="36"/>
      <c r="G21" s="85"/>
    </row>
    <row r="22" spans="2:7" s="19" customFormat="1" ht="30" x14ac:dyDescent="0.25">
      <c r="B22" s="33" t="s">
        <v>80</v>
      </c>
      <c r="C22" s="34" t="s">
        <v>177</v>
      </c>
      <c r="D22" s="35" t="s">
        <v>39</v>
      </c>
      <c r="E22" s="36">
        <f>8778.92+2835.59</f>
        <v>11614.51</v>
      </c>
      <c r="F22" s="68">
        <f>4481.18+1434.549</f>
        <v>5915.7290000000003</v>
      </c>
      <c r="G22" s="85"/>
    </row>
    <row r="23" spans="2:7" s="19" customFormat="1" x14ac:dyDescent="0.25">
      <c r="B23" s="42" t="s">
        <v>82</v>
      </c>
      <c r="C23" s="43" t="s">
        <v>251</v>
      </c>
      <c r="D23" s="44" t="s">
        <v>39</v>
      </c>
      <c r="E23" s="36"/>
      <c r="F23" s="36"/>
      <c r="G23" s="85"/>
    </row>
    <row r="24" spans="2:7" s="19" customFormat="1" ht="75" x14ac:dyDescent="0.25">
      <c r="B24" s="45" t="s">
        <v>83</v>
      </c>
      <c r="C24" s="46" t="s">
        <v>149</v>
      </c>
      <c r="D24" s="45" t="s">
        <v>39</v>
      </c>
      <c r="E24" s="47">
        <v>0</v>
      </c>
      <c r="F24" s="36">
        <v>48.173000000000002</v>
      </c>
      <c r="G24" s="37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36">
        <f>E28+E29+E30+E31+E32+E26+E27</f>
        <v>5000.9800000000005</v>
      </c>
      <c r="F25" s="36">
        <f>F28+F29+F30+F31+F32+F26+F27</f>
        <v>3040.6304400000004</v>
      </c>
      <c r="G25" s="85"/>
    </row>
    <row r="26" spans="2:7" s="19" customFormat="1" ht="51" x14ac:dyDescent="0.25">
      <c r="B26" s="45" t="s">
        <v>150</v>
      </c>
      <c r="C26" s="48" t="s">
        <v>85</v>
      </c>
      <c r="D26" s="45" t="s">
        <v>39</v>
      </c>
      <c r="E26" s="47">
        <v>2618.9</v>
      </c>
      <c r="F26" s="36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242.7</v>
      </c>
      <c r="F27" s="36">
        <v>61.2</v>
      </c>
      <c r="G27" s="38"/>
    </row>
    <row r="28" spans="2:7" s="19" customFormat="1" ht="120" x14ac:dyDescent="0.25">
      <c r="B28" s="45" t="s">
        <v>153</v>
      </c>
      <c r="C28" s="48" t="s">
        <v>98</v>
      </c>
      <c r="D28" s="45" t="s">
        <v>39</v>
      </c>
      <c r="E28" s="47">
        <v>1209.46</v>
      </c>
      <c r="F28" s="68">
        <f>328.00714+1.99757+1664.82542+200+168+70+171.055</f>
        <v>2603.8851299999997</v>
      </c>
      <c r="G28" s="37" t="s">
        <v>183</v>
      </c>
    </row>
    <row r="29" spans="2:7" s="19" customFormat="1" x14ac:dyDescent="0.25">
      <c r="B29" s="45" t="s">
        <v>155</v>
      </c>
      <c r="C29" s="48" t="s">
        <v>152</v>
      </c>
      <c r="D29" s="45" t="s">
        <v>39</v>
      </c>
      <c r="E29" s="47"/>
      <c r="F29" s="68">
        <f>29.202</f>
        <v>29.202000000000002</v>
      </c>
      <c r="G29" s="85"/>
    </row>
    <row r="30" spans="2:7" s="19" customFormat="1" ht="30" x14ac:dyDescent="0.25">
      <c r="B30" s="45" t="s">
        <v>156</v>
      </c>
      <c r="C30" s="48" t="s">
        <v>154</v>
      </c>
      <c r="D30" s="45" t="s">
        <v>39</v>
      </c>
      <c r="E30" s="47"/>
      <c r="F30" s="36"/>
      <c r="G30" s="85"/>
    </row>
    <row r="31" spans="2:7" s="19" customFormat="1" ht="45" x14ac:dyDescent="0.25">
      <c r="B31" s="45" t="s">
        <v>185</v>
      </c>
      <c r="C31" s="48" t="s">
        <v>186</v>
      </c>
      <c r="D31" s="45" t="s">
        <v>39</v>
      </c>
      <c r="E31" s="47"/>
      <c r="F31" s="36"/>
      <c r="G31" s="85"/>
    </row>
    <row r="32" spans="2:7" s="19" customFormat="1" x14ac:dyDescent="0.25">
      <c r="B32" s="45" t="s">
        <v>187</v>
      </c>
      <c r="C32" s="48" t="s">
        <v>188</v>
      </c>
      <c r="D32" s="45" t="s">
        <v>39</v>
      </c>
      <c r="E32" s="47">
        <f>58.73+871.19</f>
        <v>929.92000000000007</v>
      </c>
      <c r="F32" s="36">
        <f>F33+F34+F35+F36+F38+F39</f>
        <v>346.34331000000066</v>
      </c>
      <c r="G32" s="85"/>
    </row>
    <row r="33" spans="2:9" s="19" customFormat="1" ht="30" x14ac:dyDescent="0.25">
      <c r="B33" s="51" t="s">
        <v>190</v>
      </c>
      <c r="C33" s="52" t="s">
        <v>191</v>
      </c>
      <c r="D33" s="45" t="s">
        <v>39</v>
      </c>
      <c r="E33" s="47">
        <f>E32</f>
        <v>929.92000000000007</v>
      </c>
      <c r="F33" s="36">
        <v>44.173310000000711</v>
      </c>
      <c r="G33" s="38" t="s">
        <v>252</v>
      </c>
    </row>
    <row r="34" spans="2:9" s="19" customFormat="1" ht="30" x14ac:dyDescent="0.25">
      <c r="B34" s="51" t="s">
        <v>192</v>
      </c>
      <c r="C34" s="52" t="s">
        <v>193</v>
      </c>
      <c r="D34" s="45" t="s">
        <v>39</v>
      </c>
      <c r="E34" s="47"/>
      <c r="F34" s="36"/>
      <c r="G34" s="37"/>
    </row>
    <row r="35" spans="2:9" s="19" customFormat="1" x14ac:dyDescent="0.25">
      <c r="B35" s="51" t="s">
        <v>194</v>
      </c>
      <c r="C35" s="52" t="s">
        <v>195</v>
      </c>
      <c r="D35" s="45" t="s">
        <v>39</v>
      </c>
      <c r="E35" s="47"/>
      <c r="F35" s="36">
        <f>144.92</f>
        <v>144.91999999999999</v>
      </c>
      <c r="G35" s="37"/>
    </row>
    <row r="36" spans="2:9" s="19" customFormat="1" x14ac:dyDescent="0.25">
      <c r="B36" s="51" t="s">
        <v>196</v>
      </c>
      <c r="C36" s="52" t="s">
        <v>89</v>
      </c>
      <c r="D36" s="45" t="s">
        <v>39</v>
      </c>
      <c r="E36" s="47"/>
      <c r="F36" s="36">
        <v>44.39</v>
      </c>
      <c r="G36" s="37"/>
    </row>
    <row r="37" spans="2:9" s="19" customFormat="1" ht="30" x14ac:dyDescent="0.25">
      <c r="B37" s="51" t="s">
        <v>197</v>
      </c>
      <c r="C37" s="52" t="s">
        <v>90</v>
      </c>
      <c r="D37" s="45" t="s">
        <v>39</v>
      </c>
      <c r="E37" s="47"/>
      <c r="F37" s="36"/>
      <c r="G37" s="37"/>
    </row>
    <row r="38" spans="2:9" s="19" customFormat="1" x14ac:dyDescent="0.25">
      <c r="B38" s="51" t="s">
        <v>198</v>
      </c>
      <c r="C38" s="52" t="s">
        <v>199</v>
      </c>
      <c r="D38" s="45" t="s">
        <v>39</v>
      </c>
      <c r="E38" s="47"/>
      <c r="F38" s="36">
        <v>110.72</v>
      </c>
      <c r="G38" s="37"/>
    </row>
    <row r="39" spans="2:9" s="19" customFormat="1" ht="15.75" x14ac:dyDescent="0.25">
      <c r="B39" s="51" t="s">
        <v>200</v>
      </c>
      <c r="C39" s="15" t="s">
        <v>201</v>
      </c>
      <c r="D39" s="45" t="s">
        <v>39</v>
      </c>
      <c r="E39" s="47"/>
      <c r="F39" s="36">
        <v>2.14</v>
      </c>
      <c r="G39" s="37"/>
    </row>
    <row r="40" spans="2:9" s="19" customFormat="1" x14ac:dyDescent="0.25">
      <c r="B40" s="51" t="s">
        <v>202</v>
      </c>
      <c r="C40" s="52" t="s">
        <v>203</v>
      </c>
      <c r="D40" s="45" t="s">
        <v>39</v>
      </c>
      <c r="E40" s="47"/>
      <c r="F40" s="36"/>
      <c r="G40" s="37"/>
    </row>
    <row r="41" spans="2:9" s="27" customFormat="1" ht="14.25" x14ac:dyDescent="0.25">
      <c r="B41" s="53" t="s">
        <v>91</v>
      </c>
      <c r="C41" s="54" t="s">
        <v>157</v>
      </c>
      <c r="D41" s="53" t="s">
        <v>39</v>
      </c>
      <c r="E41" s="29">
        <f>E15-E16</f>
        <v>0</v>
      </c>
      <c r="F41" s="29">
        <f>F15-F16-F54</f>
        <v>-4413.1440000000011</v>
      </c>
      <c r="G41" s="84"/>
      <c r="I41" s="32"/>
    </row>
    <row r="42" spans="2:9" s="19" customFormat="1" x14ac:dyDescent="0.25">
      <c r="B42" s="45" t="s">
        <v>93</v>
      </c>
      <c r="C42" s="18" t="s">
        <v>158</v>
      </c>
      <c r="D42" s="56" t="s">
        <v>39</v>
      </c>
      <c r="E42" s="47"/>
      <c r="F42" s="36">
        <v>882.62900000000002</v>
      </c>
      <c r="G42" s="73" t="s">
        <v>253</v>
      </c>
      <c r="I42" s="39"/>
    </row>
    <row r="43" spans="2:9" s="19" customFormat="1" x14ac:dyDescent="0.25">
      <c r="B43" s="45" t="s">
        <v>95</v>
      </c>
      <c r="C43" s="18" t="s">
        <v>159</v>
      </c>
      <c r="D43" s="56" t="s">
        <v>39</v>
      </c>
      <c r="E43" s="47"/>
      <c r="F43" s="36">
        <f>F41+F42</f>
        <v>-3530.5150000000012</v>
      </c>
      <c r="G43" s="85"/>
    </row>
    <row r="44" spans="2:9" s="19" customFormat="1" ht="33.75" x14ac:dyDescent="0.25">
      <c r="B44" s="45" t="s">
        <v>160</v>
      </c>
      <c r="C44" s="18" t="s">
        <v>205</v>
      </c>
      <c r="D44" s="56" t="s">
        <v>39</v>
      </c>
      <c r="E44" s="47"/>
      <c r="F44" s="36"/>
      <c r="G44" s="85"/>
    </row>
    <row r="45" spans="2:9" s="19" customFormat="1" ht="33.75" x14ac:dyDescent="0.25">
      <c r="B45" s="45" t="s">
        <v>161</v>
      </c>
      <c r="C45" s="18" t="s">
        <v>206</v>
      </c>
      <c r="D45" s="56" t="s">
        <v>39</v>
      </c>
      <c r="E45" s="47"/>
      <c r="F45" s="36"/>
      <c r="G45" s="85"/>
    </row>
    <row r="46" spans="2:9" s="19" customFormat="1" ht="18.75" x14ac:dyDescent="0.25">
      <c r="B46" s="45" t="s">
        <v>162</v>
      </c>
      <c r="C46" s="18" t="s">
        <v>207</v>
      </c>
      <c r="D46" s="56" t="s">
        <v>39</v>
      </c>
      <c r="E46" s="47"/>
      <c r="F46" s="36"/>
      <c r="G46" s="85"/>
    </row>
    <row r="47" spans="2:9" s="19" customFormat="1" ht="33.75" x14ac:dyDescent="0.25">
      <c r="B47" s="45" t="s">
        <v>163</v>
      </c>
      <c r="C47" s="18" t="s">
        <v>208</v>
      </c>
      <c r="D47" s="56" t="s">
        <v>39</v>
      </c>
      <c r="E47" s="47"/>
      <c r="F47" s="36"/>
      <c r="G47" s="85"/>
    </row>
    <row r="48" spans="2:9" s="19" customFormat="1" ht="30" x14ac:dyDescent="0.25">
      <c r="B48" s="45" t="s">
        <v>119</v>
      </c>
      <c r="C48" s="18" t="s">
        <v>96</v>
      </c>
      <c r="D48" s="56" t="s">
        <v>39</v>
      </c>
      <c r="E48" s="47"/>
      <c r="F48" s="36"/>
      <c r="G48" s="85"/>
    </row>
    <row r="49" spans="2:7" s="19" customFormat="1" ht="45" x14ac:dyDescent="0.25">
      <c r="B49" s="45" t="s">
        <v>164</v>
      </c>
      <c r="C49" s="18" t="s">
        <v>167</v>
      </c>
      <c r="D49" s="56" t="s">
        <v>39</v>
      </c>
      <c r="E49" s="47"/>
      <c r="F49" s="36"/>
      <c r="G49" s="85"/>
    </row>
    <row r="50" spans="2:7" s="19" customFormat="1" ht="78.75" x14ac:dyDescent="0.25">
      <c r="B50" s="45" t="s">
        <v>166</v>
      </c>
      <c r="C50" s="18" t="s">
        <v>209</v>
      </c>
      <c r="D50" s="56" t="s">
        <v>39</v>
      </c>
      <c r="E50" s="47"/>
      <c r="F50" s="36"/>
      <c r="G50" s="85"/>
    </row>
    <row r="51" spans="2:7" s="19" customFormat="1" ht="30" x14ac:dyDescent="0.25">
      <c r="B51" s="45" t="s">
        <v>168</v>
      </c>
      <c r="C51" s="18" t="s">
        <v>169</v>
      </c>
      <c r="D51" s="60" t="s">
        <v>114</v>
      </c>
      <c r="E51" s="47"/>
      <c r="F51" s="36"/>
      <c r="G51" s="85"/>
    </row>
    <row r="52" spans="2:7" s="19" customFormat="1" ht="105" x14ac:dyDescent="0.25">
      <c r="B52" s="45" t="s">
        <v>165</v>
      </c>
      <c r="C52" s="18" t="s">
        <v>116</v>
      </c>
      <c r="D52" s="56" t="s">
        <v>39</v>
      </c>
      <c r="E52" s="47"/>
      <c r="F52" s="36"/>
      <c r="G52" s="85"/>
    </row>
    <row r="53" spans="2:7" s="27" customFormat="1" ht="28.5" x14ac:dyDescent="0.25">
      <c r="B53" s="57" t="s">
        <v>121</v>
      </c>
      <c r="C53" s="58" t="s">
        <v>211</v>
      </c>
      <c r="D53" s="59" t="s">
        <v>39</v>
      </c>
      <c r="E53" s="29">
        <f>E19+E23+E21</f>
        <v>0</v>
      </c>
      <c r="F53" s="29">
        <f>F19+F23+F21</f>
        <v>400.02</v>
      </c>
      <c r="G53" s="84"/>
    </row>
    <row r="54" spans="2:7" s="27" customFormat="1" ht="42.75" x14ac:dyDescent="0.25">
      <c r="B54" s="57" t="s">
        <v>122</v>
      </c>
      <c r="C54" s="61" t="s">
        <v>123</v>
      </c>
      <c r="D54" s="59" t="s">
        <v>39</v>
      </c>
      <c r="E54" s="55"/>
      <c r="F54" s="29">
        <v>1610.0535600000001</v>
      </c>
      <c r="G54" s="84"/>
    </row>
    <row r="55" spans="2:7" s="19" customFormat="1" ht="30" x14ac:dyDescent="0.25">
      <c r="B55" s="45" t="s">
        <v>68</v>
      </c>
      <c r="C55" s="62" t="s">
        <v>124</v>
      </c>
      <c r="D55" s="60" t="s">
        <v>214</v>
      </c>
      <c r="E55" s="47"/>
      <c r="F55" s="36">
        <v>919.47899999999993</v>
      </c>
      <c r="G55" s="85"/>
    </row>
    <row r="56" spans="2:7" s="19" customFormat="1" ht="60" x14ac:dyDescent="0.25">
      <c r="B56" s="45" t="s">
        <v>91</v>
      </c>
      <c r="C56" s="62" t="s">
        <v>125</v>
      </c>
      <c r="D56" s="56" t="s">
        <v>39</v>
      </c>
      <c r="E56" s="47"/>
      <c r="F56" s="36">
        <f>F54/F55</f>
        <v>1.751049844531523</v>
      </c>
      <c r="G56" s="85"/>
    </row>
    <row r="57" spans="2:7" s="27" customFormat="1" ht="71.25" x14ac:dyDescent="0.25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84" t="s">
        <v>66</v>
      </c>
    </row>
    <row r="58" spans="2:7" s="70" customFormat="1" x14ac:dyDescent="0.25">
      <c r="B58" s="65">
        <v>1</v>
      </c>
      <c r="C58" s="66" t="s">
        <v>128</v>
      </c>
      <c r="D58" s="65" t="s">
        <v>129</v>
      </c>
      <c r="E58" s="67"/>
      <c r="F58" s="68">
        <f>5716+493</f>
        <v>6209</v>
      </c>
      <c r="G58" s="86"/>
    </row>
    <row r="59" spans="2:7" s="19" customFormat="1" x14ac:dyDescent="0.25">
      <c r="B59" s="56">
        <v>2</v>
      </c>
      <c r="C59" s="18" t="s">
        <v>130</v>
      </c>
      <c r="D59" s="56" t="s">
        <v>215</v>
      </c>
      <c r="E59" s="47">
        <f>E62</f>
        <v>28.655999999999999</v>
      </c>
      <c r="F59" s="36">
        <f>F62</f>
        <v>28.655999999999999</v>
      </c>
      <c r="G59" s="85"/>
    </row>
    <row r="60" spans="2:7" s="19" customFormat="1" ht="15.75" x14ac:dyDescent="0.25">
      <c r="B60" s="71" t="s">
        <v>216</v>
      </c>
      <c r="C60" s="72" t="s">
        <v>131</v>
      </c>
      <c r="D60" s="56" t="s">
        <v>215</v>
      </c>
      <c r="E60" s="47"/>
      <c r="F60" s="36"/>
      <c r="G60" s="85"/>
    </row>
    <row r="61" spans="2:7" s="19" customFormat="1" ht="15.75" x14ac:dyDescent="0.25">
      <c r="B61" s="71" t="s">
        <v>132</v>
      </c>
      <c r="C61" s="72" t="s">
        <v>133</v>
      </c>
      <c r="D61" s="56" t="s">
        <v>215</v>
      </c>
      <c r="E61" s="47"/>
      <c r="F61" s="36"/>
      <c r="G61" s="85"/>
    </row>
    <row r="62" spans="2:7" s="19" customFormat="1" ht="15.75" x14ac:dyDescent="0.25">
      <c r="B62" s="71" t="s">
        <v>134</v>
      </c>
      <c r="C62" s="72" t="s">
        <v>135</v>
      </c>
      <c r="D62" s="56" t="s">
        <v>215</v>
      </c>
      <c r="E62" s="47">
        <v>28.655999999999999</v>
      </c>
      <c r="F62" s="47">
        <v>28.655999999999999</v>
      </c>
      <c r="G62" s="85"/>
    </row>
    <row r="63" spans="2:7" s="19" customFormat="1" ht="15.75" x14ac:dyDescent="0.25">
      <c r="B63" s="71" t="s">
        <v>217</v>
      </c>
      <c r="C63" s="72" t="s">
        <v>136</v>
      </c>
      <c r="D63" s="56" t="s">
        <v>215</v>
      </c>
      <c r="E63" s="47"/>
      <c r="F63" s="36"/>
      <c r="G63" s="85"/>
    </row>
    <row r="64" spans="2:7" s="19" customFormat="1" ht="30" x14ac:dyDescent="0.25">
      <c r="B64" s="56">
        <v>3</v>
      </c>
      <c r="C64" s="18" t="s">
        <v>218</v>
      </c>
      <c r="D64" s="56" t="s">
        <v>137</v>
      </c>
      <c r="E64" s="47">
        <f>E67+E68</f>
        <v>425.79675999999995</v>
      </c>
      <c r="F64" s="47">
        <f>F67+F68</f>
        <v>425.79675999999995</v>
      </c>
      <c r="G64" s="85"/>
    </row>
    <row r="65" spans="2:7" s="19" customFormat="1" ht="15.75" x14ac:dyDescent="0.25">
      <c r="B65" s="71" t="s">
        <v>219</v>
      </c>
      <c r="C65" s="72" t="s">
        <v>131</v>
      </c>
      <c r="D65" s="56" t="s">
        <v>137</v>
      </c>
      <c r="E65" s="47"/>
      <c r="F65" s="36"/>
      <c r="G65" s="85"/>
    </row>
    <row r="66" spans="2:7" s="19" customFormat="1" ht="15.75" x14ac:dyDescent="0.25">
      <c r="B66" s="71" t="s">
        <v>220</v>
      </c>
      <c r="C66" s="72" t="s">
        <v>133</v>
      </c>
      <c r="D66" s="56" t="s">
        <v>137</v>
      </c>
      <c r="E66" s="47"/>
      <c r="F66" s="36"/>
      <c r="G66" s="85"/>
    </row>
    <row r="67" spans="2:7" s="19" customFormat="1" ht="15.75" x14ac:dyDescent="0.25">
      <c r="B67" s="71" t="s">
        <v>221</v>
      </c>
      <c r="C67" s="72" t="s">
        <v>135</v>
      </c>
      <c r="D67" s="56" t="s">
        <v>137</v>
      </c>
      <c r="E67" s="47">
        <v>53.50996</v>
      </c>
      <c r="F67" s="36">
        <v>53.50996</v>
      </c>
      <c r="G67" s="85"/>
    </row>
    <row r="68" spans="2:7" s="19" customFormat="1" ht="15.75" x14ac:dyDescent="0.25">
      <c r="B68" s="71" t="s">
        <v>222</v>
      </c>
      <c r="C68" s="72" t="s">
        <v>136</v>
      </c>
      <c r="D68" s="56" t="s">
        <v>137</v>
      </c>
      <c r="E68" s="47">
        <v>372.28679999999997</v>
      </c>
      <c r="F68" s="36">
        <v>372.28679999999997</v>
      </c>
      <c r="G68" s="85"/>
    </row>
    <row r="69" spans="2:7" s="19" customFormat="1" ht="30" x14ac:dyDescent="0.25">
      <c r="B69" s="56">
        <v>4</v>
      </c>
      <c r="C69" s="18" t="s">
        <v>223</v>
      </c>
      <c r="D69" s="56" t="s">
        <v>137</v>
      </c>
      <c r="E69" s="47">
        <f>E72</f>
        <v>437.59999999999997</v>
      </c>
      <c r="F69" s="47">
        <f>F72</f>
        <v>437.59999999999997</v>
      </c>
      <c r="G69" s="85"/>
    </row>
    <row r="70" spans="2:7" s="19" customFormat="1" x14ac:dyDescent="0.25">
      <c r="B70" s="56" t="s">
        <v>224</v>
      </c>
      <c r="C70" s="18" t="s">
        <v>131</v>
      </c>
      <c r="D70" s="56" t="s">
        <v>137</v>
      </c>
      <c r="E70" s="47"/>
      <c r="F70" s="36"/>
      <c r="G70" s="85"/>
    </row>
    <row r="71" spans="2:7" s="19" customFormat="1" x14ac:dyDescent="0.25">
      <c r="B71" s="56" t="s">
        <v>225</v>
      </c>
      <c r="C71" s="18" t="s">
        <v>133</v>
      </c>
      <c r="D71" s="56" t="s">
        <v>137</v>
      </c>
      <c r="E71" s="47"/>
      <c r="F71" s="36"/>
      <c r="G71" s="85"/>
    </row>
    <row r="72" spans="2:7" s="19" customFormat="1" x14ac:dyDescent="0.25">
      <c r="B72" s="56" t="s">
        <v>226</v>
      </c>
      <c r="C72" s="18" t="s">
        <v>135</v>
      </c>
      <c r="D72" s="56" t="s">
        <v>137</v>
      </c>
      <c r="E72" s="47">
        <v>437.59999999999997</v>
      </c>
      <c r="F72" s="36">
        <v>437.59999999999997</v>
      </c>
      <c r="G72" s="85"/>
    </row>
    <row r="73" spans="2:7" s="19" customFormat="1" x14ac:dyDescent="0.25">
      <c r="B73" s="56" t="s">
        <v>227</v>
      </c>
      <c r="C73" s="18" t="s">
        <v>136</v>
      </c>
      <c r="D73" s="56" t="s">
        <v>137</v>
      </c>
      <c r="E73" s="47"/>
      <c r="F73" s="36"/>
      <c r="G73" s="85"/>
    </row>
    <row r="74" spans="2:7" s="19" customFormat="1" x14ac:dyDescent="0.25">
      <c r="B74" s="56">
        <v>5</v>
      </c>
      <c r="C74" s="18" t="s">
        <v>228</v>
      </c>
      <c r="D74" s="56" t="s">
        <v>12</v>
      </c>
      <c r="E74" s="47">
        <f>E77+E78</f>
        <v>198.03</v>
      </c>
      <c r="F74" s="36">
        <f>F77+F78</f>
        <v>198.03</v>
      </c>
      <c r="G74" s="85"/>
    </row>
    <row r="75" spans="2:7" s="19" customFormat="1" x14ac:dyDescent="0.25">
      <c r="B75" s="56" t="s">
        <v>229</v>
      </c>
      <c r="C75" s="18" t="s">
        <v>131</v>
      </c>
      <c r="D75" s="56" t="s">
        <v>12</v>
      </c>
      <c r="E75" s="47"/>
      <c r="F75" s="36"/>
      <c r="G75" s="85"/>
    </row>
    <row r="76" spans="2:7" s="19" customFormat="1" x14ac:dyDescent="0.25">
      <c r="B76" s="56" t="s">
        <v>230</v>
      </c>
      <c r="C76" s="18" t="s">
        <v>133</v>
      </c>
      <c r="D76" s="56" t="s">
        <v>12</v>
      </c>
      <c r="E76" s="47"/>
      <c r="F76" s="36"/>
      <c r="G76" s="85"/>
    </row>
    <row r="77" spans="2:7" s="19" customFormat="1" x14ac:dyDescent="0.25">
      <c r="B77" s="56" t="s">
        <v>231</v>
      </c>
      <c r="C77" s="18" t="s">
        <v>135</v>
      </c>
      <c r="D77" s="56" t="s">
        <v>12</v>
      </c>
      <c r="E77" s="47">
        <v>38.04</v>
      </c>
      <c r="F77" s="36">
        <v>38.04</v>
      </c>
      <c r="G77" s="85"/>
    </row>
    <row r="78" spans="2:7" s="19" customFormat="1" x14ac:dyDescent="0.25">
      <c r="B78" s="56" t="s">
        <v>232</v>
      </c>
      <c r="C78" s="18" t="s">
        <v>136</v>
      </c>
      <c r="D78" s="56" t="s">
        <v>12</v>
      </c>
      <c r="E78" s="47">
        <v>159.99</v>
      </c>
      <c r="F78" s="36">
        <v>159.99</v>
      </c>
      <c r="G78" s="85"/>
    </row>
    <row r="79" spans="2:7" s="19" customFormat="1" x14ac:dyDescent="0.25">
      <c r="B79" s="56">
        <v>6</v>
      </c>
      <c r="C79" s="18" t="s">
        <v>138</v>
      </c>
      <c r="D79" s="56" t="s">
        <v>139</v>
      </c>
      <c r="E79" s="47">
        <v>22.279452608190677</v>
      </c>
      <c r="F79" s="36">
        <v>22.279452608190677</v>
      </c>
      <c r="G79" s="85"/>
    </row>
    <row r="80" spans="2:7" s="19" customFormat="1" ht="30" x14ac:dyDescent="0.25">
      <c r="B80" s="56">
        <v>7</v>
      </c>
      <c r="C80" s="18" t="s">
        <v>140</v>
      </c>
      <c r="D80" s="56" t="s">
        <v>39</v>
      </c>
      <c r="E80" s="47" t="s">
        <v>233</v>
      </c>
      <c r="F80" s="36" t="s">
        <v>233</v>
      </c>
      <c r="G80" s="85"/>
    </row>
    <row r="81" spans="2:7" s="19" customFormat="1" ht="30" x14ac:dyDescent="0.25">
      <c r="B81" s="45" t="s">
        <v>141</v>
      </c>
      <c r="C81" s="18" t="s">
        <v>142</v>
      </c>
      <c r="D81" s="56" t="s">
        <v>39</v>
      </c>
      <c r="E81" s="47" t="s">
        <v>233</v>
      </c>
      <c r="F81" s="36" t="s">
        <v>233</v>
      </c>
      <c r="G81" s="85"/>
    </row>
    <row r="82" spans="2:7" s="19" customFormat="1" ht="45" x14ac:dyDescent="0.25">
      <c r="B82" s="56">
        <v>8</v>
      </c>
      <c r="C82" s="62" t="s">
        <v>234</v>
      </c>
      <c r="D82" s="56" t="s">
        <v>139</v>
      </c>
      <c r="E82" s="47" t="s">
        <v>235</v>
      </c>
      <c r="F82" s="36" t="s">
        <v>66</v>
      </c>
      <c r="G82" s="85" t="s">
        <v>66</v>
      </c>
    </row>
    <row r="83" spans="2:7" s="19" customFormat="1" x14ac:dyDescent="0.25">
      <c r="B83" s="74"/>
    </row>
    <row r="84" spans="2:7" s="19" customFormat="1" x14ac:dyDescent="0.25">
      <c r="B84" s="96" t="s">
        <v>236</v>
      </c>
      <c r="C84" s="97"/>
      <c r="D84" s="97"/>
      <c r="E84" s="97"/>
      <c r="F84" s="97"/>
      <c r="G84" s="97"/>
    </row>
    <row r="183" spans="3:3" ht="15.75" x14ac:dyDescent="0.25">
      <c r="C183" s="2" t="s">
        <v>1</v>
      </c>
    </row>
    <row r="290" spans="3:3" x14ac:dyDescent="0.25">
      <c r="C290" s="1" t="s">
        <v>2</v>
      </c>
    </row>
    <row r="394" spans="3:3" x14ac:dyDescent="0.25">
      <c r="C394" s="1" t="s">
        <v>3</v>
      </c>
    </row>
    <row r="407" spans="3:3" x14ac:dyDescent="0.25">
      <c r="C407" s="1" t="s">
        <v>4</v>
      </c>
    </row>
    <row r="409" spans="3:3" x14ac:dyDescent="0.25">
      <c r="C409" s="1" t="s">
        <v>5</v>
      </c>
    </row>
    <row r="415" spans="3:3" x14ac:dyDescent="0.25">
      <c r="C415" s="1">
        <v>7302040242</v>
      </c>
    </row>
    <row r="462" spans="3:3" x14ac:dyDescent="0.25">
      <c r="C462" s="1" t="s">
        <v>6</v>
      </c>
    </row>
    <row r="468" spans="3:3" x14ac:dyDescent="0.25">
      <c r="C468" s="1">
        <v>730350001</v>
      </c>
    </row>
    <row r="618" spans="3:3" x14ac:dyDescent="0.25">
      <c r="C618" s="1" t="s">
        <v>7</v>
      </c>
    </row>
    <row r="619" spans="3:3" x14ac:dyDescent="0.25">
      <c r="C619" s="1" t="s">
        <v>8</v>
      </c>
    </row>
    <row r="620" spans="3:3" x14ac:dyDescent="0.25">
      <c r="C620" s="1" t="s">
        <v>9</v>
      </c>
    </row>
    <row r="621" spans="3:3" x14ac:dyDescent="0.25">
      <c r="C621" s="1">
        <v>2</v>
      </c>
    </row>
    <row r="622" spans="3:3" x14ac:dyDescent="0.25">
      <c r="C622" s="1" t="s">
        <v>10</v>
      </c>
    </row>
    <row r="624" spans="3:3" x14ac:dyDescent="0.25">
      <c r="C624" s="1" t="s">
        <v>11</v>
      </c>
    </row>
    <row r="628" spans="3:3" x14ac:dyDescent="0.25">
      <c r="C628" s="1" t="s">
        <v>12</v>
      </c>
    </row>
    <row r="631" spans="3:3" x14ac:dyDescent="0.25">
      <c r="C631" s="3">
        <v>43102</v>
      </c>
    </row>
    <row r="632" spans="3:3" x14ac:dyDescent="0.25">
      <c r="C632" s="1" t="s">
        <v>13</v>
      </c>
    </row>
    <row r="633" spans="3:3" x14ac:dyDescent="0.25">
      <c r="C633" s="1">
        <v>0</v>
      </c>
    </row>
    <row r="634" spans="3:3" x14ac:dyDescent="0.25">
      <c r="C634" s="3">
        <v>43133</v>
      </c>
    </row>
    <row r="635" spans="3:3" x14ac:dyDescent="0.25">
      <c r="C635" s="1" t="s">
        <v>14</v>
      </c>
    </row>
    <row r="639" spans="3:3" x14ac:dyDescent="0.25">
      <c r="C639" s="1" t="s">
        <v>11</v>
      </c>
    </row>
    <row r="643" spans="3:3" x14ac:dyDescent="0.25">
      <c r="C643" s="1" t="s">
        <v>12</v>
      </c>
    </row>
    <row r="646" spans="3:3" x14ac:dyDescent="0.25">
      <c r="C646" s="4">
        <v>36924</v>
      </c>
    </row>
    <row r="647" spans="3:3" x14ac:dyDescent="0.25">
      <c r="C647" s="1" t="s">
        <v>15</v>
      </c>
    </row>
    <row r="648" spans="3:3" x14ac:dyDescent="0.25">
      <c r="C648" s="1" t="s">
        <v>11</v>
      </c>
    </row>
    <row r="651" spans="3:3" x14ac:dyDescent="0.25">
      <c r="C651" s="1" t="s">
        <v>12</v>
      </c>
    </row>
    <row r="653" spans="3:3" x14ac:dyDescent="0.25">
      <c r="C653" s="4">
        <v>37289</v>
      </c>
    </row>
    <row r="654" spans="3:3" x14ac:dyDescent="0.25">
      <c r="C654" s="1" t="s">
        <v>16</v>
      </c>
    </row>
    <row r="658" spans="3:3" x14ac:dyDescent="0.25">
      <c r="C658" s="1" t="s">
        <v>11</v>
      </c>
    </row>
    <row r="662" spans="3:3" x14ac:dyDescent="0.25">
      <c r="C662" s="1" t="s">
        <v>12</v>
      </c>
    </row>
    <row r="665" spans="3:3" x14ac:dyDescent="0.25">
      <c r="C665" s="4">
        <v>37654</v>
      </c>
    </row>
    <row r="666" spans="3:3" x14ac:dyDescent="0.25">
      <c r="C666" s="1" t="s">
        <v>17</v>
      </c>
    </row>
    <row r="668" spans="3:3" x14ac:dyDescent="0.25">
      <c r="C668" s="1" t="s">
        <v>11</v>
      </c>
    </row>
    <row r="672" spans="3:3" x14ac:dyDescent="0.25">
      <c r="C672" s="1" t="s">
        <v>12</v>
      </c>
    </row>
    <row r="675" spans="3:3" x14ac:dyDescent="0.25">
      <c r="C675" s="1">
        <v>3</v>
      </c>
    </row>
    <row r="676" spans="3:3" x14ac:dyDescent="0.25">
      <c r="C676" s="1" t="s">
        <v>18</v>
      </c>
    </row>
    <row r="678" spans="3:3" x14ac:dyDescent="0.25">
      <c r="C678" s="1" t="s">
        <v>11</v>
      </c>
    </row>
    <row r="682" spans="3:3" x14ac:dyDescent="0.25">
      <c r="C682" s="1" t="s">
        <v>12</v>
      </c>
    </row>
    <row r="685" spans="3:3" x14ac:dyDescent="0.25">
      <c r="C685" s="1">
        <v>4</v>
      </c>
    </row>
    <row r="686" spans="3:3" x14ac:dyDescent="0.25">
      <c r="C686" s="1" t="s">
        <v>19</v>
      </c>
    </row>
    <row r="792" spans="3:3" x14ac:dyDescent="0.25">
      <c r="C792" s="1" t="s">
        <v>20</v>
      </c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 t="s">
        <v>21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043"/>
  <sheetViews>
    <sheetView workbookViewId="0">
      <selection activeCell="A9" sqref="A9:XFD10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7" t="s">
        <v>147</v>
      </c>
    </row>
    <row r="2" spans="2:7" ht="15.75" x14ac:dyDescent="0.25">
      <c r="B2" s="13"/>
      <c r="C2" s="13"/>
      <c r="D2" s="13"/>
      <c r="E2" s="13"/>
      <c r="F2" s="13"/>
      <c r="G2" s="17" t="s">
        <v>143</v>
      </c>
    </row>
    <row r="3" spans="2:7" ht="15.75" x14ac:dyDescent="0.25">
      <c r="B3" s="13"/>
      <c r="C3" s="13"/>
      <c r="D3" s="13"/>
      <c r="E3" s="13"/>
      <c r="F3" s="13"/>
      <c r="G3" s="17" t="s">
        <v>144</v>
      </c>
    </row>
    <row r="4" spans="2:7" ht="15.75" x14ac:dyDescent="0.25">
      <c r="B4" s="13"/>
      <c r="C4" s="13"/>
      <c r="D4" s="13"/>
      <c r="E4" s="13"/>
      <c r="F4" s="13"/>
      <c r="G4" s="17" t="s">
        <v>0</v>
      </c>
    </row>
    <row r="5" spans="2:7" x14ac:dyDescent="0.25">
      <c r="B5" s="13"/>
      <c r="C5" s="13"/>
      <c r="D5" s="13"/>
      <c r="E5" s="13"/>
      <c r="F5" s="13"/>
      <c r="G5" s="13"/>
    </row>
    <row r="6" spans="2:7" s="19" customFormat="1" ht="87" customHeight="1" x14ac:dyDescent="0.25">
      <c r="B6" s="98" t="s">
        <v>247</v>
      </c>
      <c r="C6" s="98"/>
      <c r="D6" s="98"/>
      <c r="E6" s="98"/>
      <c r="F6" s="98"/>
      <c r="G6" s="98"/>
    </row>
    <row r="7" spans="2:7" s="19" customFormat="1" x14ac:dyDescent="0.25">
      <c r="B7" s="20"/>
      <c r="C7" s="21"/>
      <c r="D7" s="21"/>
      <c r="E7" s="21"/>
      <c r="F7" s="21"/>
      <c r="G7" s="22"/>
    </row>
    <row r="8" spans="2:7" s="19" customFormat="1" ht="15.75" x14ac:dyDescent="0.25">
      <c r="B8" s="89" t="s">
        <v>170</v>
      </c>
      <c r="C8" s="89"/>
      <c r="D8" s="89"/>
      <c r="E8" s="89"/>
      <c r="F8" s="89"/>
      <c r="G8" s="89"/>
    </row>
    <row r="9" spans="2:7" s="19" customFormat="1" ht="15.75" x14ac:dyDescent="0.25">
      <c r="B9" s="89" t="s">
        <v>171</v>
      </c>
      <c r="C9" s="89"/>
      <c r="D9" s="89"/>
      <c r="E9" s="89"/>
      <c r="F9" s="89"/>
      <c r="G9" s="89"/>
    </row>
    <row r="10" spans="2:7" s="19" customFormat="1" ht="15.75" x14ac:dyDescent="0.25">
      <c r="B10" s="89" t="s">
        <v>172</v>
      </c>
      <c r="C10" s="89"/>
      <c r="D10" s="89"/>
      <c r="E10" s="89"/>
      <c r="F10" s="89"/>
      <c r="G10" s="89"/>
    </row>
    <row r="11" spans="2:7" s="19" customFormat="1" x14ac:dyDescent="0.25">
      <c r="B11" s="20"/>
      <c r="C11" s="21"/>
      <c r="D11" s="21"/>
      <c r="E11" s="21"/>
      <c r="F11" s="21"/>
      <c r="G11" s="22"/>
    </row>
    <row r="12" spans="2:7" s="19" customFormat="1" x14ac:dyDescent="0.25">
      <c r="B12" s="90" t="s">
        <v>62</v>
      </c>
      <c r="C12" s="92" t="s">
        <v>31</v>
      </c>
      <c r="D12" s="92" t="s">
        <v>32</v>
      </c>
      <c r="E12" s="94" t="s">
        <v>63</v>
      </c>
      <c r="F12" s="95"/>
      <c r="G12" s="92" t="s">
        <v>173</v>
      </c>
    </row>
    <row r="13" spans="2:7" s="19" customFormat="1" x14ac:dyDescent="0.25">
      <c r="B13" s="91"/>
      <c r="C13" s="93"/>
      <c r="D13" s="93"/>
      <c r="E13" s="23" t="s">
        <v>35</v>
      </c>
      <c r="F13" s="23" t="s">
        <v>36</v>
      </c>
      <c r="G13" s="93"/>
    </row>
    <row r="14" spans="2:7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7" s="27" customFormat="1" ht="14.25" x14ac:dyDescent="0.25">
      <c r="B15" s="24">
        <v>1</v>
      </c>
      <c r="C15" s="28" t="s">
        <v>67</v>
      </c>
      <c r="D15" s="26" t="s">
        <v>39</v>
      </c>
      <c r="E15" s="29">
        <v>20639.89</v>
      </c>
      <c r="F15" s="29">
        <v>95333.918999999994</v>
      </c>
      <c r="G15" s="30"/>
    </row>
    <row r="16" spans="2:7" s="27" customFormat="1" ht="14.25" x14ac:dyDescent="0.25">
      <c r="B16" s="24" t="s">
        <v>174</v>
      </c>
      <c r="C16" s="31" t="s">
        <v>148</v>
      </c>
      <c r="D16" s="26" t="s">
        <v>39</v>
      </c>
      <c r="E16" s="29">
        <f>E17+E22+E24+E25</f>
        <v>20639.89</v>
      </c>
      <c r="F16" s="29">
        <f>F17+F22+F24+F25</f>
        <v>70706.571070000005</v>
      </c>
      <c r="G16" s="30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2347.2000000000003</v>
      </c>
      <c r="F17" s="36">
        <f>F18+F19+F20</f>
        <v>4572.9561600000015</v>
      </c>
      <c r="G17" s="37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2332.8000000000002</v>
      </c>
      <c r="F18" s="36">
        <f>1228.15284288527</f>
        <v>1228.15284288527</v>
      </c>
      <c r="G18" s="38"/>
    </row>
    <row r="19" spans="2:7" s="19" customFormat="1" ht="63.75" x14ac:dyDescent="0.25">
      <c r="B19" s="33" t="s">
        <v>74</v>
      </c>
      <c r="C19" s="34" t="s">
        <v>75</v>
      </c>
      <c r="D19" s="35" t="s">
        <v>39</v>
      </c>
      <c r="E19" s="36"/>
      <c r="F19" s="36">
        <v>2977.2934771147316</v>
      </c>
      <c r="G19" s="40" t="s">
        <v>175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E21+14.4</f>
        <v>14.4</v>
      </c>
      <c r="F20" s="36">
        <f>168.96238+F21+145.190937114732</f>
        <v>367.50984</v>
      </c>
      <c r="G20" s="40"/>
    </row>
    <row r="21" spans="2:7" s="19" customFormat="1" ht="38.25" x14ac:dyDescent="0.25">
      <c r="B21" s="33" t="s">
        <v>78</v>
      </c>
      <c r="C21" s="34" t="s">
        <v>79</v>
      </c>
      <c r="D21" s="35" t="s">
        <v>39</v>
      </c>
      <c r="E21" s="36"/>
      <c r="F21" s="36">
        <f>198.54746-145.190937114732</f>
        <v>53.356522885267992</v>
      </c>
      <c r="G21" s="40" t="s">
        <v>176</v>
      </c>
    </row>
    <row r="22" spans="2:7" s="19" customFormat="1" ht="38.25" x14ac:dyDescent="0.25">
      <c r="B22" s="33" t="s">
        <v>80</v>
      </c>
      <c r="C22" s="34" t="s">
        <v>177</v>
      </c>
      <c r="D22" s="35" t="s">
        <v>39</v>
      </c>
      <c r="E22" s="36">
        <f>10152.83+3279.36</f>
        <v>13432.19</v>
      </c>
      <c r="F22" s="68">
        <f>13644.837+4139.316</f>
        <v>17784.152999999998</v>
      </c>
      <c r="G22" s="41" t="s">
        <v>178</v>
      </c>
    </row>
    <row r="23" spans="2:7" s="19" customFormat="1" x14ac:dyDescent="0.25">
      <c r="B23" s="42" t="s">
        <v>82</v>
      </c>
      <c r="C23" s="43" t="s">
        <v>79</v>
      </c>
      <c r="D23" s="44" t="s">
        <v>39</v>
      </c>
      <c r="E23" s="36"/>
      <c r="F23" s="68"/>
      <c r="G23" s="41"/>
    </row>
    <row r="24" spans="2:7" s="19" customFormat="1" ht="38.25" x14ac:dyDescent="0.25">
      <c r="B24" s="45" t="s">
        <v>83</v>
      </c>
      <c r="C24" s="46" t="s">
        <v>149</v>
      </c>
      <c r="D24" s="45" t="s">
        <v>39</v>
      </c>
      <c r="E24" s="47">
        <v>116</v>
      </c>
      <c r="F24" s="68">
        <v>637.58199999999999</v>
      </c>
      <c r="G24" s="41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47">
        <f>E29+E30+E31+E32+E33+E26+E27</f>
        <v>4744.5</v>
      </c>
      <c r="F25" s="47">
        <f>F29+F30+F31+F32+F33+F26+F27+F28</f>
        <v>47711.879910000003</v>
      </c>
      <c r="G25" s="37"/>
    </row>
    <row r="26" spans="2:7" s="19" customFormat="1" ht="38.25" x14ac:dyDescent="0.25">
      <c r="B26" s="45" t="s">
        <v>150</v>
      </c>
      <c r="C26" s="48" t="s">
        <v>85</v>
      </c>
      <c r="D26" s="45" t="s">
        <v>39</v>
      </c>
      <c r="E26" s="47">
        <v>2591.77</v>
      </c>
      <c r="F26" s="47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593.1</v>
      </c>
      <c r="F27" s="68">
        <v>592.33307000000002</v>
      </c>
      <c r="G27" s="38"/>
    </row>
    <row r="28" spans="2:7" x14ac:dyDescent="0.25">
      <c r="B28" s="45"/>
      <c r="C28" s="48" t="s">
        <v>182</v>
      </c>
      <c r="D28" s="45" t="s">
        <v>39</v>
      </c>
      <c r="E28" s="47"/>
      <c r="F28" s="68">
        <v>36034.584840000003</v>
      </c>
      <c r="G28" s="50"/>
    </row>
    <row r="29" spans="2:7" s="19" customFormat="1" ht="63.75" x14ac:dyDescent="0.25">
      <c r="B29" s="45" t="s">
        <v>153</v>
      </c>
      <c r="C29" s="48" t="s">
        <v>98</v>
      </c>
      <c r="D29" s="45" t="s">
        <v>39</v>
      </c>
      <c r="E29" s="47">
        <v>1195.29</v>
      </c>
      <c r="F29" s="68">
        <v>7445.56</v>
      </c>
      <c r="G29" s="41" t="s">
        <v>183</v>
      </c>
    </row>
    <row r="30" spans="2:7" s="19" customFormat="1" x14ac:dyDescent="0.25">
      <c r="B30" s="45" t="s">
        <v>155</v>
      </c>
      <c r="C30" s="48" t="s">
        <v>184</v>
      </c>
      <c r="D30" s="45" t="s">
        <v>39</v>
      </c>
      <c r="E30" s="47"/>
      <c r="F30" s="68">
        <v>64.599999999999994</v>
      </c>
      <c r="G30" s="37"/>
    </row>
    <row r="31" spans="2:7" s="19" customFormat="1" ht="30" x14ac:dyDescent="0.25">
      <c r="B31" s="45" t="s">
        <v>156</v>
      </c>
      <c r="C31" s="48" t="s">
        <v>154</v>
      </c>
      <c r="D31" s="45" t="s">
        <v>39</v>
      </c>
      <c r="E31" s="47"/>
      <c r="F31" s="36"/>
      <c r="G31" s="37"/>
    </row>
    <row r="32" spans="2:7" s="19" customFormat="1" ht="45" x14ac:dyDescent="0.25">
      <c r="B32" s="45" t="s">
        <v>185</v>
      </c>
      <c r="C32" s="48" t="s">
        <v>186</v>
      </c>
      <c r="D32" s="45" t="s">
        <v>39</v>
      </c>
      <c r="E32" s="47"/>
      <c r="F32" s="36"/>
      <c r="G32" s="37"/>
    </row>
    <row r="33" spans="2:7" s="19" customFormat="1" x14ac:dyDescent="0.25">
      <c r="B33" s="45" t="s">
        <v>187</v>
      </c>
      <c r="C33" s="48" t="s">
        <v>188</v>
      </c>
      <c r="D33" s="45" t="s">
        <v>39</v>
      </c>
      <c r="E33" s="47">
        <f>72.81+291.53</f>
        <v>364.34</v>
      </c>
      <c r="F33" s="36">
        <f>F34+F35+F36+F37+F38+F39+F40+F41</f>
        <v>3574.8019999999997</v>
      </c>
      <c r="G33" s="41" t="s">
        <v>189</v>
      </c>
    </row>
    <row r="34" spans="2:7" s="19" customFormat="1" x14ac:dyDescent="0.25">
      <c r="B34" s="51" t="s">
        <v>190</v>
      </c>
      <c r="C34" s="52" t="s">
        <v>191</v>
      </c>
      <c r="D34" s="45" t="s">
        <v>39</v>
      </c>
      <c r="E34" s="47">
        <f>E33</f>
        <v>364.34</v>
      </c>
      <c r="F34" s="36">
        <v>334.15200000000004</v>
      </c>
      <c r="G34" s="37"/>
    </row>
    <row r="35" spans="2:7" s="19" customFormat="1" ht="30" x14ac:dyDescent="0.25">
      <c r="B35" s="51" t="s">
        <v>192</v>
      </c>
      <c r="C35" s="52" t="s">
        <v>193</v>
      </c>
      <c r="D35" s="45" t="s">
        <v>39</v>
      </c>
      <c r="E35" s="47"/>
      <c r="F35" s="36">
        <v>279.98</v>
      </c>
      <c r="G35" s="37"/>
    </row>
    <row r="36" spans="2:7" s="19" customFormat="1" x14ac:dyDescent="0.25">
      <c r="B36" s="51" t="s">
        <v>194</v>
      </c>
      <c r="C36" s="52" t="s">
        <v>195</v>
      </c>
      <c r="D36" s="45" t="s">
        <v>39</v>
      </c>
      <c r="E36" s="47"/>
      <c r="F36" s="36">
        <f>167.19+225+485.59+20.01</f>
        <v>897.79</v>
      </c>
      <c r="G36" s="37"/>
    </row>
    <row r="37" spans="2:7" s="19" customFormat="1" x14ac:dyDescent="0.25">
      <c r="B37" s="51" t="s">
        <v>196</v>
      </c>
      <c r="C37" s="52" t="s">
        <v>89</v>
      </c>
      <c r="D37" s="45" t="s">
        <v>39</v>
      </c>
      <c r="E37" s="47"/>
      <c r="F37" s="36">
        <v>48.71</v>
      </c>
      <c r="G37" s="37"/>
    </row>
    <row r="38" spans="2:7" s="19" customFormat="1" ht="30" x14ac:dyDescent="0.25">
      <c r="B38" s="51" t="s">
        <v>197</v>
      </c>
      <c r="C38" s="52" t="s">
        <v>90</v>
      </c>
      <c r="D38" s="45" t="s">
        <v>39</v>
      </c>
      <c r="E38" s="47"/>
      <c r="F38" s="36">
        <f>294.95+58.72+750</f>
        <v>1103.67</v>
      </c>
      <c r="G38" s="37"/>
    </row>
    <row r="39" spans="2:7" s="19" customFormat="1" x14ac:dyDescent="0.25">
      <c r="B39" s="51" t="s">
        <v>198</v>
      </c>
      <c r="C39" s="52" t="s">
        <v>199</v>
      </c>
      <c r="D39" s="45" t="s">
        <v>39</v>
      </c>
      <c r="E39" s="47"/>
      <c r="F39" s="36">
        <v>150.69999999999999</v>
      </c>
      <c r="G39" s="37"/>
    </row>
    <row r="40" spans="2:7" s="19" customFormat="1" ht="15.75" x14ac:dyDescent="0.25">
      <c r="B40" s="51" t="s">
        <v>200</v>
      </c>
      <c r="C40" s="15" t="s">
        <v>201</v>
      </c>
      <c r="D40" s="45" t="s">
        <v>39</v>
      </c>
      <c r="E40" s="47"/>
      <c r="F40" s="36">
        <v>240.26</v>
      </c>
      <c r="G40" s="37"/>
    </row>
    <row r="41" spans="2:7" s="19" customFormat="1" x14ac:dyDescent="0.25">
      <c r="B41" s="51" t="s">
        <v>202</v>
      </c>
      <c r="C41" s="52" t="s">
        <v>203</v>
      </c>
      <c r="D41" s="45" t="s">
        <v>39</v>
      </c>
      <c r="E41" s="47"/>
      <c r="F41" s="36">
        <v>519.54</v>
      </c>
      <c r="G41" s="37"/>
    </row>
    <row r="42" spans="2:7" s="19" customFormat="1" x14ac:dyDescent="0.25">
      <c r="B42" s="53" t="s">
        <v>91</v>
      </c>
      <c r="C42" s="54" t="s">
        <v>157</v>
      </c>
      <c r="D42" s="53" t="s">
        <v>39</v>
      </c>
      <c r="E42" s="55"/>
      <c r="F42" s="29">
        <f>F15-F16-F55</f>
        <v>14278.155039999989</v>
      </c>
      <c r="G42" s="30"/>
    </row>
    <row r="43" spans="2:7" s="19" customFormat="1" ht="25.5" x14ac:dyDescent="0.25">
      <c r="B43" s="45" t="s">
        <v>93</v>
      </c>
      <c r="C43" s="18" t="s">
        <v>158</v>
      </c>
      <c r="D43" s="56" t="s">
        <v>39</v>
      </c>
      <c r="E43" s="47"/>
      <c r="F43" s="36">
        <f>2755.213+102.066+0.002</f>
        <v>2857.2809999999999</v>
      </c>
      <c r="G43" s="41" t="s">
        <v>204</v>
      </c>
    </row>
    <row r="44" spans="2:7" s="19" customFormat="1" x14ac:dyDescent="0.25">
      <c r="B44" s="45" t="s">
        <v>95</v>
      </c>
      <c r="C44" s="18" t="s">
        <v>159</v>
      </c>
      <c r="D44" s="56" t="s">
        <v>39</v>
      </c>
      <c r="E44" s="47"/>
      <c r="F44" s="36">
        <f>F42-F43</f>
        <v>11420.874039999988</v>
      </c>
      <c r="G44" s="37"/>
    </row>
    <row r="45" spans="2:7" s="19" customFormat="1" ht="33.75" x14ac:dyDescent="0.25">
      <c r="B45" s="45" t="s">
        <v>160</v>
      </c>
      <c r="C45" s="18" t="s">
        <v>205</v>
      </c>
      <c r="D45" s="56" t="s">
        <v>39</v>
      </c>
      <c r="E45" s="47"/>
      <c r="F45" s="36"/>
      <c r="G45" s="37"/>
    </row>
    <row r="46" spans="2:7" s="19" customFormat="1" ht="33.75" x14ac:dyDescent="0.25">
      <c r="B46" s="45" t="s">
        <v>161</v>
      </c>
      <c r="C46" s="18" t="s">
        <v>206</v>
      </c>
      <c r="D46" s="56" t="s">
        <v>39</v>
      </c>
      <c r="E46" s="47"/>
      <c r="F46" s="36"/>
      <c r="G46" s="37"/>
    </row>
    <row r="47" spans="2:7" s="19" customFormat="1" ht="18.75" x14ac:dyDescent="0.25">
      <c r="B47" s="45" t="s">
        <v>162</v>
      </c>
      <c r="C47" s="18" t="s">
        <v>207</v>
      </c>
      <c r="D47" s="56" t="s">
        <v>39</v>
      </c>
      <c r="E47" s="47"/>
      <c r="F47" s="36"/>
      <c r="G47" s="37"/>
    </row>
    <row r="48" spans="2:7" s="19" customFormat="1" ht="33.75" x14ac:dyDescent="0.25">
      <c r="B48" s="45" t="s">
        <v>163</v>
      </c>
      <c r="C48" s="18" t="s">
        <v>208</v>
      </c>
      <c r="D48" s="56" t="s">
        <v>39</v>
      </c>
      <c r="E48" s="47"/>
      <c r="F48" s="36"/>
      <c r="G48" s="37"/>
    </row>
    <row r="49" spans="2:8" s="27" customFormat="1" ht="42.75" x14ac:dyDescent="0.25">
      <c r="B49" s="57" t="s">
        <v>119</v>
      </c>
      <c r="C49" s="58" t="s">
        <v>96</v>
      </c>
      <c r="D49" s="59" t="s">
        <v>39</v>
      </c>
      <c r="E49" s="55"/>
      <c r="F49" s="29"/>
      <c r="G49" s="30"/>
    </row>
    <row r="50" spans="2:8" s="27" customFormat="1" ht="42.75" x14ac:dyDescent="0.25">
      <c r="B50" s="57" t="s">
        <v>164</v>
      </c>
      <c r="C50" s="58" t="s">
        <v>167</v>
      </c>
      <c r="D50" s="59" t="s">
        <v>39</v>
      </c>
      <c r="E50" s="55"/>
      <c r="F50" s="29"/>
      <c r="G50" s="30"/>
    </row>
    <row r="51" spans="2:8" s="19" customFormat="1" ht="63.75" x14ac:dyDescent="0.25">
      <c r="B51" s="45" t="s">
        <v>166</v>
      </c>
      <c r="C51" s="18" t="s">
        <v>209</v>
      </c>
      <c r="D51" s="56" t="s">
        <v>39</v>
      </c>
      <c r="E51" s="47"/>
      <c r="F51" s="36">
        <v>5692</v>
      </c>
      <c r="G51" s="41" t="s">
        <v>210</v>
      </c>
    </row>
    <row r="52" spans="2:8" s="19" customFormat="1" ht="30" x14ac:dyDescent="0.25">
      <c r="B52" s="45" t="s">
        <v>168</v>
      </c>
      <c r="C52" s="18" t="s">
        <v>169</v>
      </c>
      <c r="D52" s="60" t="s">
        <v>114</v>
      </c>
      <c r="E52" s="47"/>
      <c r="F52" s="36">
        <v>132</v>
      </c>
      <c r="G52" s="37"/>
    </row>
    <row r="53" spans="2:8" s="27" customFormat="1" ht="114" x14ac:dyDescent="0.25">
      <c r="B53" s="57" t="s">
        <v>165</v>
      </c>
      <c r="C53" s="58" t="s">
        <v>116</v>
      </c>
      <c r="D53" s="59" t="s">
        <v>39</v>
      </c>
      <c r="E53" s="55"/>
      <c r="F53" s="29"/>
      <c r="G53" s="30"/>
    </row>
    <row r="54" spans="2:8" s="27" customFormat="1" ht="28.5" x14ac:dyDescent="0.25">
      <c r="B54" s="57" t="s">
        <v>121</v>
      </c>
      <c r="C54" s="58" t="s">
        <v>211</v>
      </c>
      <c r="D54" s="59" t="s">
        <v>39</v>
      </c>
      <c r="E54" s="29">
        <f>E19+E23+E21</f>
        <v>0</v>
      </c>
      <c r="F54" s="29">
        <f>F19+F23+F21</f>
        <v>3030.6499999999996</v>
      </c>
      <c r="G54" s="41" t="s">
        <v>212</v>
      </c>
      <c r="H54" s="32"/>
    </row>
    <row r="55" spans="2:8" s="27" customFormat="1" ht="42.75" x14ac:dyDescent="0.25">
      <c r="B55" s="57" t="s">
        <v>122</v>
      </c>
      <c r="C55" s="61" t="s">
        <v>123</v>
      </c>
      <c r="D55" s="59" t="s">
        <v>39</v>
      </c>
      <c r="E55" s="55"/>
      <c r="F55" s="29">
        <v>10349.19289</v>
      </c>
      <c r="G55" s="30"/>
    </row>
    <row r="56" spans="2:8" s="19" customFormat="1" ht="15.75" x14ac:dyDescent="0.25">
      <c r="B56" s="45" t="s">
        <v>68</v>
      </c>
      <c r="C56" s="62" t="s">
        <v>213</v>
      </c>
      <c r="D56" s="60" t="s">
        <v>214</v>
      </c>
      <c r="E56" s="47"/>
      <c r="F56" s="36">
        <v>5850.567</v>
      </c>
      <c r="G56" s="37"/>
    </row>
    <row r="57" spans="2:8" s="19" customFormat="1" ht="60" x14ac:dyDescent="0.25">
      <c r="B57" s="45" t="s">
        <v>91</v>
      </c>
      <c r="C57" s="62" t="s">
        <v>125</v>
      </c>
      <c r="D57" s="56" t="s">
        <v>39</v>
      </c>
      <c r="E57" s="47"/>
      <c r="F57" s="36">
        <f>F55/F56</f>
        <v>1.7689213524090914</v>
      </c>
      <c r="G57" s="37"/>
    </row>
    <row r="58" spans="2:8" s="27" customFormat="1" ht="71.25" x14ac:dyDescent="0.25">
      <c r="B58" s="53" t="s">
        <v>126</v>
      </c>
      <c r="C58" s="63" t="s">
        <v>127</v>
      </c>
      <c r="D58" s="64" t="s">
        <v>66</v>
      </c>
      <c r="E58" s="55" t="s">
        <v>66</v>
      </c>
      <c r="F58" s="29" t="s">
        <v>66</v>
      </c>
      <c r="G58" s="30" t="s">
        <v>66</v>
      </c>
    </row>
    <row r="59" spans="2:8" s="70" customFormat="1" x14ac:dyDescent="0.25">
      <c r="B59" s="65">
        <v>1</v>
      </c>
      <c r="C59" s="66" t="s">
        <v>128</v>
      </c>
      <c r="D59" s="65" t="s">
        <v>129</v>
      </c>
      <c r="E59" s="67">
        <f>5716+493</f>
        <v>6209</v>
      </c>
      <c r="F59" s="68">
        <f>5816+634</f>
        <v>6450</v>
      </c>
      <c r="G59" s="69"/>
    </row>
    <row r="60" spans="2:8" s="19" customFormat="1" x14ac:dyDescent="0.25">
      <c r="B60" s="56">
        <v>2</v>
      </c>
      <c r="C60" s="18" t="s">
        <v>130</v>
      </c>
      <c r="D60" s="56" t="s">
        <v>215</v>
      </c>
      <c r="E60" s="47">
        <f>E63</f>
        <v>40.375999999999998</v>
      </c>
      <c r="F60" s="36">
        <f>F63</f>
        <v>50.854999999999997</v>
      </c>
      <c r="G60" s="37"/>
    </row>
    <row r="61" spans="2:8" s="19" customFormat="1" ht="15.75" x14ac:dyDescent="0.25">
      <c r="B61" s="71" t="s">
        <v>216</v>
      </c>
      <c r="C61" s="72" t="s">
        <v>131</v>
      </c>
      <c r="D61" s="56" t="s">
        <v>215</v>
      </c>
      <c r="E61" s="47"/>
      <c r="F61" s="36"/>
      <c r="G61" s="37"/>
    </row>
    <row r="62" spans="2:8" s="19" customFormat="1" ht="15.75" x14ac:dyDescent="0.25">
      <c r="B62" s="71" t="s">
        <v>132</v>
      </c>
      <c r="C62" s="72" t="s">
        <v>133</v>
      </c>
      <c r="D62" s="56" t="s">
        <v>215</v>
      </c>
      <c r="E62" s="47"/>
      <c r="F62" s="36"/>
      <c r="G62" s="37"/>
    </row>
    <row r="63" spans="2:8" s="19" customFormat="1" ht="15.75" x14ac:dyDescent="0.25">
      <c r="B63" s="71" t="s">
        <v>134</v>
      </c>
      <c r="C63" s="72" t="s">
        <v>135</v>
      </c>
      <c r="D63" s="56" t="s">
        <v>215</v>
      </c>
      <c r="E63" s="47">
        <v>40.375999999999998</v>
      </c>
      <c r="F63" s="36">
        <v>50.854999999999997</v>
      </c>
      <c r="G63" s="37"/>
    </row>
    <row r="64" spans="2:8" s="19" customFormat="1" ht="15.75" x14ac:dyDescent="0.25">
      <c r="B64" s="71" t="s">
        <v>217</v>
      </c>
      <c r="C64" s="72" t="s">
        <v>136</v>
      </c>
      <c r="D64" s="56" t="s">
        <v>215</v>
      </c>
      <c r="E64" s="47"/>
      <c r="F64" s="36"/>
      <c r="G64" s="37"/>
    </row>
    <row r="65" spans="2:7" s="19" customFormat="1" ht="30" x14ac:dyDescent="0.25">
      <c r="B65" s="56">
        <v>3</v>
      </c>
      <c r="C65" s="18" t="s">
        <v>218</v>
      </c>
      <c r="D65" s="56" t="s">
        <v>137</v>
      </c>
      <c r="E65" s="47">
        <f>E66+E67+E68+E69</f>
        <v>474.24826000000007</v>
      </c>
      <c r="F65" s="36">
        <f>F67+F68+F69</f>
        <v>702.62326000000007</v>
      </c>
      <c r="G65" s="37"/>
    </row>
    <row r="66" spans="2:7" s="19" customFormat="1" ht="15.75" x14ac:dyDescent="0.25">
      <c r="B66" s="71" t="s">
        <v>219</v>
      </c>
      <c r="C66" s="72" t="s">
        <v>131</v>
      </c>
      <c r="D66" s="56" t="s">
        <v>137</v>
      </c>
      <c r="E66" s="47"/>
      <c r="F66" s="36"/>
      <c r="G66" s="37"/>
    </row>
    <row r="67" spans="2:7" s="19" customFormat="1" ht="15.75" x14ac:dyDescent="0.25">
      <c r="B67" s="71" t="s">
        <v>220</v>
      </c>
      <c r="C67" s="72" t="s">
        <v>133</v>
      </c>
      <c r="D67" s="56" t="s">
        <v>137</v>
      </c>
      <c r="E67" s="47">
        <v>3.24</v>
      </c>
      <c r="F67" s="36">
        <v>3.24</v>
      </c>
      <c r="G67" s="37"/>
    </row>
    <row r="68" spans="2:7" s="19" customFormat="1" ht="15.75" x14ac:dyDescent="0.25">
      <c r="B68" s="71" t="s">
        <v>221</v>
      </c>
      <c r="C68" s="72" t="s">
        <v>135</v>
      </c>
      <c r="D68" s="56" t="s">
        <v>137</v>
      </c>
      <c r="E68" s="47">
        <v>76.378960000000006</v>
      </c>
      <c r="F68" s="36">
        <v>163.92966000000001</v>
      </c>
      <c r="G68" s="37"/>
    </row>
    <row r="69" spans="2:7" s="19" customFormat="1" ht="15.75" x14ac:dyDescent="0.25">
      <c r="B69" s="71" t="s">
        <v>222</v>
      </c>
      <c r="C69" s="72" t="s">
        <v>136</v>
      </c>
      <c r="D69" s="56" t="s">
        <v>137</v>
      </c>
      <c r="E69" s="47">
        <v>394.62930000000006</v>
      </c>
      <c r="F69" s="36">
        <v>535.45360000000005</v>
      </c>
      <c r="G69" s="37"/>
    </row>
    <row r="70" spans="2:7" s="19" customFormat="1" ht="30" x14ac:dyDescent="0.25">
      <c r="B70" s="56">
        <v>4</v>
      </c>
      <c r="C70" s="18" t="s">
        <v>223</v>
      </c>
      <c r="D70" s="56" t="s">
        <v>137</v>
      </c>
      <c r="E70" s="47">
        <f>E73</f>
        <v>588.79999999999995</v>
      </c>
      <c r="F70" s="36">
        <f>F73</f>
        <v>954.99999999999989</v>
      </c>
      <c r="G70" s="37"/>
    </row>
    <row r="71" spans="2:7" s="19" customFormat="1" x14ac:dyDescent="0.25">
      <c r="B71" s="56" t="s">
        <v>224</v>
      </c>
      <c r="C71" s="18" t="s">
        <v>131</v>
      </c>
      <c r="D71" s="56" t="s">
        <v>137</v>
      </c>
      <c r="E71" s="47"/>
      <c r="F71" s="36"/>
      <c r="G71" s="37"/>
    </row>
    <row r="72" spans="2:7" s="19" customFormat="1" x14ac:dyDescent="0.25">
      <c r="B72" s="56" t="s">
        <v>225</v>
      </c>
      <c r="C72" s="18" t="s">
        <v>133</v>
      </c>
      <c r="D72" s="56" t="s">
        <v>137</v>
      </c>
      <c r="E72" s="47"/>
      <c r="F72" s="36"/>
      <c r="G72" s="37"/>
    </row>
    <row r="73" spans="2:7" s="19" customFormat="1" x14ac:dyDescent="0.25">
      <c r="B73" s="56" t="s">
        <v>226</v>
      </c>
      <c r="C73" s="18" t="s">
        <v>135</v>
      </c>
      <c r="D73" s="56" t="s">
        <v>137</v>
      </c>
      <c r="E73" s="47">
        <v>588.79999999999995</v>
      </c>
      <c r="F73" s="36">
        <v>954.99999999999989</v>
      </c>
      <c r="G73" s="37"/>
    </row>
    <row r="74" spans="2:7" s="19" customFormat="1" x14ac:dyDescent="0.25">
      <c r="B74" s="56" t="s">
        <v>227</v>
      </c>
      <c r="C74" s="18" t="s">
        <v>136</v>
      </c>
      <c r="D74" s="56" t="s">
        <v>137</v>
      </c>
      <c r="E74" s="47"/>
      <c r="F74" s="36"/>
      <c r="G74" s="37"/>
    </row>
    <row r="75" spans="2:7" s="19" customFormat="1" x14ac:dyDescent="0.25">
      <c r="B75" s="56">
        <v>5</v>
      </c>
      <c r="C75" s="18" t="s">
        <v>228</v>
      </c>
      <c r="D75" s="56" t="s">
        <v>12</v>
      </c>
      <c r="E75" s="47">
        <f>E76+E77+E78+E79</f>
        <v>217.11</v>
      </c>
      <c r="F75" s="36">
        <f>F77+F78+F79</f>
        <v>325.75</v>
      </c>
      <c r="G75" s="37"/>
    </row>
    <row r="76" spans="2:7" s="19" customFormat="1" x14ac:dyDescent="0.25">
      <c r="B76" s="56" t="s">
        <v>229</v>
      </c>
      <c r="C76" s="18" t="s">
        <v>131</v>
      </c>
      <c r="D76" s="56" t="s">
        <v>12</v>
      </c>
      <c r="E76" s="47"/>
      <c r="F76" s="36"/>
      <c r="G76" s="37"/>
    </row>
    <row r="77" spans="2:7" s="19" customFormat="1" x14ac:dyDescent="0.25">
      <c r="B77" s="56" t="s">
        <v>230</v>
      </c>
      <c r="C77" s="18" t="s">
        <v>133</v>
      </c>
      <c r="D77" s="56" t="s">
        <v>12</v>
      </c>
      <c r="E77" s="47">
        <v>2.7</v>
      </c>
      <c r="F77" s="36">
        <v>2.7</v>
      </c>
      <c r="G77" s="37"/>
    </row>
    <row r="78" spans="2:7" s="19" customFormat="1" x14ac:dyDescent="0.25">
      <c r="B78" s="56" t="s">
        <v>231</v>
      </c>
      <c r="C78" s="18" t="s">
        <v>135</v>
      </c>
      <c r="D78" s="56" t="s">
        <v>12</v>
      </c>
      <c r="E78" s="47">
        <v>45.01</v>
      </c>
      <c r="F78" s="36">
        <v>91.64</v>
      </c>
      <c r="G78" s="37"/>
    </row>
    <row r="79" spans="2:7" s="19" customFormat="1" x14ac:dyDescent="0.25">
      <c r="B79" s="56" t="s">
        <v>232</v>
      </c>
      <c r="C79" s="18" t="s">
        <v>136</v>
      </c>
      <c r="D79" s="56" t="s">
        <v>12</v>
      </c>
      <c r="E79" s="47">
        <v>169.4</v>
      </c>
      <c r="F79" s="36">
        <v>231.41</v>
      </c>
      <c r="G79" s="37"/>
    </row>
    <row r="80" spans="2:7" s="19" customFormat="1" x14ac:dyDescent="0.25">
      <c r="B80" s="56">
        <v>6</v>
      </c>
      <c r="C80" s="18" t="s">
        <v>138</v>
      </c>
      <c r="D80" s="56" t="s">
        <v>139</v>
      </c>
      <c r="E80" s="47">
        <v>32.420771381275351</v>
      </c>
      <c r="F80" s="36">
        <v>30.831343916968617</v>
      </c>
      <c r="G80" s="37"/>
    </row>
    <row r="81" spans="2:7" s="19" customFormat="1" ht="30" x14ac:dyDescent="0.25">
      <c r="B81" s="56">
        <v>7</v>
      </c>
      <c r="C81" s="18" t="s">
        <v>140</v>
      </c>
      <c r="D81" s="56" t="s">
        <v>39</v>
      </c>
      <c r="E81" s="47" t="s">
        <v>233</v>
      </c>
      <c r="F81" s="36" t="s">
        <v>233</v>
      </c>
      <c r="G81" s="37"/>
    </row>
    <row r="82" spans="2:7" s="19" customFormat="1" ht="30" x14ac:dyDescent="0.25">
      <c r="B82" s="45" t="s">
        <v>141</v>
      </c>
      <c r="C82" s="18" t="s">
        <v>142</v>
      </c>
      <c r="D82" s="56" t="s">
        <v>39</v>
      </c>
      <c r="E82" s="47" t="s">
        <v>233</v>
      </c>
      <c r="F82" s="36" t="s">
        <v>233</v>
      </c>
      <c r="G82" s="37"/>
    </row>
    <row r="83" spans="2:7" s="19" customFormat="1" ht="45" x14ac:dyDescent="0.25">
      <c r="B83" s="56">
        <v>8</v>
      </c>
      <c r="C83" s="62" t="s">
        <v>234</v>
      </c>
      <c r="D83" s="56" t="s">
        <v>139</v>
      </c>
      <c r="E83" s="47" t="s">
        <v>235</v>
      </c>
      <c r="F83" s="36" t="s">
        <v>66</v>
      </c>
      <c r="G83" s="73" t="s">
        <v>66</v>
      </c>
    </row>
    <row r="84" spans="2:7" s="19" customFormat="1" x14ac:dyDescent="0.25">
      <c r="B84" s="74"/>
      <c r="G84" s="75"/>
    </row>
    <row r="85" spans="2:7" s="19" customFormat="1" ht="183.75" customHeight="1" x14ac:dyDescent="0.25">
      <c r="B85" s="96" t="s">
        <v>236</v>
      </c>
      <c r="C85" s="97"/>
      <c r="D85" s="97"/>
      <c r="E85" s="97"/>
      <c r="F85" s="97"/>
      <c r="G85" s="97"/>
    </row>
    <row r="86" spans="2:7" s="19" customFormat="1" x14ac:dyDescent="0.25">
      <c r="B86" s="74"/>
      <c r="G86" s="75"/>
    </row>
    <row r="87" spans="2:7" s="19" customFormat="1" x14ac:dyDescent="0.25">
      <c r="B87" s="74"/>
      <c r="G87" s="75"/>
    </row>
    <row r="88" spans="2:7" s="19" customFormat="1" x14ac:dyDescent="0.25">
      <c r="B88" s="74"/>
      <c r="G88" s="75"/>
    </row>
    <row r="89" spans="2:7" s="19" customFormat="1" x14ac:dyDescent="0.25">
      <c r="B89" s="74"/>
      <c r="G89" s="75"/>
    </row>
    <row r="225" spans="2:2" ht="15.75" x14ac:dyDescent="0.25">
      <c r="B225" s="2" t="s">
        <v>1</v>
      </c>
    </row>
    <row r="332" spans="2:2" x14ac:dyDescent="0.25">
      <c r="B332" s="1" t="s">
        <v>2</v>
      </c>
    </row>
    <row r="436" spans="2:2" x14ac:dyDescent="0.25">
      <c r="B436" s="1" t="s">
        <v>3</v>
      </c>
    </row>
    <row r="449" spans="2:2" x14ac:dyDescent="0.25">
      <c r="B449" s="1" t="s">
        <v>4</v>
      </c>
    </row>
    <row r="451" spans="2:2" x14ac:dyDescent="0.25">
      <c r="B451" s="1" t="s">
        <v>5</v>
      </c>
    </row>
    <row r="457" spans="2:2" x14ac:dyDescent="0.25">
      <c r="B457" s="1">
        <v>7302040242</v>
      </c>
    </row>
    <row r="504" spans="2:2" x14ac:dyDescent="0.25">
      <c r="B504" s="1" t="s">
        <v>6</v>
      </c>
    </row>
    <row r="510" spans="2:2" x14ac:dyDescent="0.25">
      <c r="B510" s="1">
        <v>730350001</v>
      </c>
    </row>
    <row r="660" spans="2:2" x14ac:dyDescent="0.25">
      <c r="B660" s="1" t="s">
        <v>7</v>
      </c>
    </row>
    <row r="661" spans="2:2" x14ac:dyDescent="0.25">
      <c r="B661" s="1" t="s">
        <v>8</v>
      </c>
    </row>
    <row r="662" spans="2:2" x14ac:dyDescent="0.25">
      <c r="B662" s="1" t="s">
        <v>9</v>
      </c>
    </row>
    <row r="663" spans="2:2" x14ac:dyDescent="0.25">
      <c r="B663" s="1">
        <v>2</v>
      </c>
    </row>
    <row r="664" spans="2:2" x14ac:dyDescent="0.25">
      <c r="B664" s="1" t="s">
        <v>10</v>
      </c>
    </row>
    <row r="666" spans="2:2" x14ac:dyDescent="0.25">
      <c r="B666" s="1" t="s">
        <v>11</v>
      </c>
    </row>
    <row r="670" spans="2:2" x14ac:dyDescent="0.25">
      <c r="B670" s="1" t="s">
        <v>12</v>
      </c>
    </row>
    <row r="673" spans="2:2" x14ac:dyDescent="0.25">
      <c r="B673" s="3">
        <v>43102</v>
      </c>
    </row>
    <row r="674" spans="2:2" x14ac:dyDescent="0.25">
      <c r="B674" s="1" t="s">
        <v>13</v>
      </c>
    </row>
    <row r="675" spans="2:2" x14ac:dyDescent="0.25">
      <c r="B675" s="1">
        <v>0</v>
      </c>
    </row>
    <row r="676" spans="2:2" x14ac:dyDescent="0.25">
      <c r="B676" s="3">
        <v>43133</v>
      </c>
    </row>
    <row r="677" spans="2:2" x14ac:dyDescent="0.25">
      <c r="B677" s="1" t="s">
        <v>14</v>
      </c>
    </row>
    <row r="681" spans="2:2" x14ac:dyDescent="0.25">
      <c r="B681" s="1" t="s">
        <v>11</v>
      </c>
    </row>
    <row r="685" spans="2:2" x14ac:dyDescent="0.25">
      <c r="B685" s="1" t="s">
        <v>12</v>
      </c>
    </row>
    <row r="688" spans="2:2" x14ac:dyDescent="0.25">
      <c r="B688" s="4">
        <v>36924</v>
      </c>
    </row>
    <row r="689" spans="2:2" x14ac:dyDescent="0.25">
      <c r="B689" s="1" t="s">
        <v>15</v>
      </c>
    </row>
    <row r="690" spans="2:2" x14ac:dyDescent="0.25">
      <c r="B690" s="1" t="s">
        <v>11</v>
      </c>
    </row>
    <row r="693" spans="2:2" x14ac:dyDescent="0.25">
      <c r="B693" s="1" t="s">
        <v>12</v>
      </c>
    </row>
    <row r="695" spans="2:2" x14ac:dyDescent="0.25">
      <c r="B695" s="4">
        <v>37289</v>
      </c>
    </row>
    <row r="696" spans="2:2" x14ac:dyDescent="0.25">
      <c r="B696" s="1" t="s">
        <v>16</v>
      </c>
    </row>
    <row r="700" spans="2:2" x14ac:dyDescent="0.25">
      <c r="B700" s="1" t="s">
        <v>11</v>
      </c>
    </row>
    <row r="704" spans="2:2" x14ac:dyDescent="0.25">
      <c r="B704" s="1" t="s">
        <v>12</v>
      </c>
    </row>
    <row r="707" spans="2:2" x14ac:dyDescent="0.25">
      <c r="B707" s="4">
        <v>37654</v>
      </c>
    </row>
    <row r="708" spans="2:2" x14ac:dyDescent="0.25">
      <c r="B708" s="1" t="s">
        <v>17</v>
      </c>
    </row>
    <row r="710" spans="2:2" x14ac:dyDescent="0.25">
      <c r="B710" s="1" t="s">
        <v>11</v>
      </c>
    </row>
    <row r="714" spans="2:2" x14ac:dyDescent="0.25">
      <c r="B714" s="1" t="s">
        <v>12</v>
      </c>
    </row>
    <row r="717" spans="2:2" x14ac:dyDescent="0.25">
      <c r="B717" s="1">
        <v>3</v>
      </c>
    </row>
    <row r="718" spans="2:2" x14ac:dyDescent="0.25">
      <c r="B718" s="1" t="s">
        <v>18</v>
      </c>
    </row>
    <row r="720" spans="2:2" x14ac:dyDescent="0.25">
      <c r="B720" s="1" t="s">
        <v>11</v>
      </c>
    </row>
    <row r="724" spans="2:2" x14ac:dyDescent="0.25">
      <c r="B724" s="1" t="s">
        <v>12</v>
      </c>
    </row>
    <row r="727" spans="2:2" x14ac:dyDescent="0.25">
      <c r="B727" s="1">
        <v>4</v>
      </c>
    </row>
    <row r="728" spans="2:2" x14ac:dyDescent="0.25">
      <c r="B728" s="1" t="s">
        <v>19</v>
      </c>
    </row>
    <row r="834" spans="2:2" x14ac:dyDescent="0.25">
      <c r="B834" s="1" t="s">
        <v>20</v>
      </c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 t="s">
        <v>21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1"/>
  <sheetViews>
    <sheetView tabSelected="1" workbookViewId="0">
      <selection activeCell="B12" sqref="B12:G12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7" t="s">
        <v>256</v>
      </c>
      <c r="H1" s="17"/>
    </row>
    <row r="2" spans="2:8" ht="15.75" x14ac:dyDescent="0.25">
      <c r="B2" s="13"/>
      <c r="C2" s="13"/>
      <c r="D2" s="13"/>
      <c r="E2" s="13"/>
      <c r="F2" s="13"/>
      <c r="G2" s="17" t="s">
        <v>143</v>
      </c>
      <c r="H2" s="17"/>
    </row>
    <row r="3" spans="2:8" ht="15.75" x14ac:dyDescent="0.25">
      <c r="B3" s="13"/>
      <c r="C3" s="13"/>
      <c r="D3" s="13"/>
      <c r="E3" s="13"/>
      <c r="F3" s="13"/>
      <c r="G3" s="17" t="s">
        <v>144</v>
      </c>
      <c r="H3" s="17"/>
    </row>
    <row r="4" spans="2:8" ht="15.75" x14ac:dyDescent="0.25">
      <c r="B4" s="13"/>
      <c r="C4" s="13"/>
      <c r="D4" s="13"/>
      <c r="E4" s="13"/>
      <c r="F4" s="13"/>
      <c r="G4" s="17" t="s">
        <v>0</v>
      </c>
      <c r="H4" s="17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99" t="s">
        <v>58</v>
      </c>
      <c r="C6" s="99"/>
      <c r="D6" s="99"/>
      <c r="E6" s="99"/>
      <c r="F6" s="99"/>
      <c r="G6" s="99"/>
      <c r="H6" s="88"/>
    </row>
    <row r="7" spans="2:8" ht="15.75" x14ac:dyDescent="0.25">
      <c r="B7" s="99" t="s">
        <v>59</v>
      </c>
      <c r="C7" s="99"/>
      <c r="D7" s="99"/>
      <c r="E7" s="99"/>
      <c r="F7" s="99"/>
      <c r="G7" s="99"/>
      <c r="H7" s="14"/>
    </row>
    <row r="8" spans="2:8" ht="15.75" x14ac:dyDescent="0.25">
      <c r="B8" s="99" t="s">
        <v>60</v>
      </c>
      <c r="C8" s="99"/>
      <c r="D8" s="99"/>
      <c r="E8" s="99"/>
      <c r="F8" s="99"/>
      <c r="G8" s="99"/>
      <c r="H8" s="14"/>
    </row>
    <row r="9" spans="2:8" ht="15.75" x14ac:dyDescent="0.25">
      <c r="B9" s="99" t="s">
        <v>61</v>
      </c>
      <c r="C9" s="99"/>
      <c r="D9" s="99"/>
      <c r="E9" s="99"/>
      <c r="F9" s="99"/>
      <c r="G9" s="99"/>
      <c r="H9" s="14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0" t="s">
        <v>145</v>
      </c>
      <c r="C11" s="100"/>
      <c r="D11" s="16"/>
      <c r="E11" s="131"/>
      <c r="F11" s="131"/>
      <c r="G11" s="131"/>
      <c r="H11" s="13"/>
    </row>
    <row r="12" spans="2:8" s="19" customFormat="1" ht="15.75" x14ac:dyDescent="0.25">
      <c r="B12" s="89" t="s">
        <v>171</v>
      </c>
      <c r="C12" s="89"/>
      <c r="D12" s="89"/>
      <c r="E12" s="89"/>
      <c r="F12" s="89"/>
      <c r="G12" s="89"/>
    </row>
    <row r="13" spans="2:8" s="19" customFormat="1" ht="15.75" x14ac:dyDescent="0.25">
      <c r="B13" s="89" t="s">
        <v>172</v>
      </c>
      <c r="C13" s="89"/>
      <c r="D13" s="89"/>
      <c r="E13" s="89"/>
      <c r="F13" s="89"/>
      <c r="G13" s="89"/>
    </row>
    <row r="14" spans="2:8" ht="15.75" x14ac:dyDescent="0.25">
      <c r="B14" s="100" t="s">
        <v>146</v>
      </c>
      <c r="C14" s="100"/>
      <c r="D14" s="16"/>
      <c r="E14" s="16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19" customFormat="1" x14ac:dyDescent="0.25">
      <c r="B16" s="90" t="s">
        <v>62</v>
      </c>
      <c r="C16" s="92" t="s">
        <v>31</v>
      </c>
      <c r="D16" s="92" t="s">
        <v>32</v>
      </c>
      <c r="E16" s="94" t="s">
        <v>237</v>
      </c>
      <c r="F16" s="95"/>
      <c r="G16" s="92" t="s">
        <v>173</v>
      </c>
    </row>
    <row r="17" spans="2:7" s="19" customFormat="1" x14ac:dyDescent="0.25">
      <c r="B17" s="91"/>
      <c r="C17" s="93"/>
      <c r="D17" s="93"/>
      <c r="E17" s="23" t="s">
        <v>35</v>
      </c>
      <c r="F17" s="23" t="s">
        <v>36</v>
      </c>
      <c r="G17" s="93"/>
    </row>
    <row r="18" spans="2:7" s="27" customFormat="1" ht="14.25" x14ac:dyDescent="0.25">
      <c r="B18" s="24" t="s">
        <v>64</v>
      </c>
      <c r="C18" s="25" t="s">
        <v>65</v>
      </c>
      <c r="D18" s="26" t="s">
        <v>66</v>
      </c>
      <c r="E18" s="26" t="s">
        <v>66</v>
      </c>
      <c r="F18" s="26" t="s">
        <v>66</v>
      </c>
      <c r="G18" s="26" t="s">
        <v>66</v>
      </c>
    </row>
    <row r="19" spans="2:7" s="27" customFormat="1" ht="14.25" x14ac:dyDescent="0.25">
      <c r="B19" s="24">
        <v>1</v>
      </c>
      <c r="C19" s="28" t="s">
        <v>67</v>
      </c>
      <c r="D19" s="26" t="s">
        <v>39</v>
      </c>
      <c r="E19" s="29">
        <f>E20+E34+E48</f>
        <v>37854.759999999995</v>
      </c>
      <c r="F19" s="29"/>
      <c r="G19" s="76"/>
    </row>
    <row r="20" spans="2:7" s="27" customFormat="1" ht="14.25" x14ac:dyDescent="0.25">
      <c r="B20" s="24" t="s">
        <v>174</v>
      </c>
      <c r="C20" s="31" t="s">
        <v>69</v>
      </c>
      <c r="D20" s="26" t="s">
        <v>39</v>
      </c>
      <c r="E20" s="29">
        <f>E21+E26+E28+E32+E33</f>
        <v>27762.78</v>
      </c>
      <c r="F20" s="29"/>
      <c r="G20" s="76"/>
    </row>
    <row r="21" spans="2:7" s="19" customFormat="1" x14ac:dyDescent="0.25">
      <c r="B21" s="33" t="s">
        <v>70</v>
      </c>
      <c r="C21" s="34" t="s">
        <v>71</v>
      </c>
      <c r="D21" s="35" t="s">
        <v>39</v>
      </c>
      <c r="E21" s="36">
        <f>E22+E23</f>
        <v>8335.369999999999</v>
      </c>
      <c r="F21" s="36"/>
      <c r="G21" s="77"/>
    </row>
    <row r="22" spans="2:7" s="19" customFormat="1" ht="30" x14ac:dyDescent="0.25">
      <c r="B22" s="33" t="s">
        <v>72</v>
      </c>
      <c r="C22" s="34" t="s">
        <v>73</v>
      </c>
      <c r="D22" s="35" t="s">
        <v>39</v>
      </c>
      <c r="E22" s="36">
        <f>2984.46+1708.62</f>
        <v>4693.08</v>
      </c>
      <c r="F22" s="36"/>
      <c r="G22" s="77"/>
    </row>
    <row r="23" spans="2:7" s="19" customFormat="1" x14ac:dyDescent="0.25">
      <c r="B23" s="33" t="s">
        <v>74</v>
      </c>
      <c r="C23" s="34" t="s">
        <v>75</v>
      </c>
      <c r="D23" s="35" t="s">
        <v>39</v>
      </c>
      <c r="E23" s="36">
        <v>3642.29</v>
      </c>
      <c r="F23" s="36"/>
      <c r="G23" s="77"/>
    </row>
    <row r="24" spans="2:7" s="19" customFormat="1" ht="60" x14ac:dyDescent="0.25">
      <c r="B24" s="33" t="s">
        <v>76</v>
      </c>
      <c r="C24" s="34" t="s">
        <v>77</v>
      </c>
      <c r="D24" s="35" t="s">
        <v>39</v>
      </c>
      <c r="E24" s="36"/>
      <c r="F24" s="36"/>
      <c r="G24" s="77"/>
    </row>
    <row r="25" spans="2:7" s="19" customFormat="1" x14ac:dyDescent="0.25">
      <c r="B25" s="33" t="s">
        <v>78</v>
      </c>
      <c r="C25" s="34" t="s">
        <v>79</v>
      </c>
      <c r="D25" s="35" t="s">
        <v>39</v>
      </c>
      <c r="E25" s="36"/>
      <c r="F25" s="36"/>
      <c r="G25" s="77"/>
    </row>
    <row r="26" spans="2:7" s="19" customFormat="1" x14ac:dyDescent="0.25">
      <c r="B26" s="33" t="s">
        <v>80</v>
      </c>
      <c r="C26" s="34" t="s">
        <v>81</v>
      </c>
      <c r="D26" s="35" t="s">
        <v>39</v>
      </c>
      <c r="E26" s="36">
        <f>17914.27</f>
        <v>17914.27</v>
      </c>
      <c r="F26" s="36"/>
      <c r="G26" s="77"/>
    </row>
    <row r="27" spans="2:7" s="19" customFormat="1" x14ac:dyDescent="0.25">
      <c r="B27" s="42" t="s">
        <v>82</v>
      </c>
      <c r="C27" s="43" t="s">
        <v>79</v>
      </c>
      <c r="D27" s="44" t="s">
        <v>39</v>
      </c>
      <c r="E27" s="36"/>
      <c r="F27" s="36"/>
      <c r="G27" s="77"/>
    </row>
    <row r="28" spans="2:7" s="19" customFormat="1" x14ac:dyDescent="0.25">
      <c r="B28" s="45" t="s">
        <v>83</v>
      </c>
      <c r="C28" s="18" t="s">
        <v>238</v>
      </c>
      <c r="D28" s="78" t="s">
        <v>39</v>
      </c>
      <c r="E28" s="47">
        <f>E29+E30+E31</f>
        <v>1513.14</v>
      </c>
      <c r="F28" s="36"/>
      <c r="G28" s="77"/>
    </row>
    <row r="29" spans="2:7" s="19" customFormat="1" ht="33.75" x14ac:dyDescent="0.25">
      <c r="B29" s="56" t="s">
        <v>84</v>
      </c>
      <c r="C29" s="18" t="s">
        <v>239</v>
      </c>
      <c r="D29" s="78" t="s">
        <v>39</v>
      </c>
      <c r="E29" s="47"/>
      <c r="F29" s="36"/>
      <c r="G29" s="77"/>
    </row>
    <row r="30" spans="2:7" s="19" customFormat="1" ht="18.75" x14ac:dyDescent="0.25">
      <c r="B30" s="56" t="s">
        <v>87</v>
      </c>
      <c r="C30" s="18" t="s">
        <v>240</v>
      </c>
      <c r="D30" s="78" t="s">
        <v>39</v>
      </c>
      <c r="E30" s="47">
        <v>533.65</v>
      </c>
      <c r="F30" s="36"/>
      <c r="G30" s="77"/>
    </row>
    <row r="31" spans="2:7" s="19" customFormat="1" ht="18.75" x14ac:dyDescent="0.25">
      <c r="B31" s="56" t="s">
        <v>88</v>
      </c>
      <c r="C31" s="18" t="s">
        <v>241</v>
      </c>
      <c r="D31" s="78" t="s">
        <v>39</v>
      </c>
      <c r="E31" s="47">
        <f>1036.13-533.65+477.01</f>
        <v>979.49000000000012</v>
      </c>
      <c r="F31" s="36"/>
      <c r="G31" s="77"/>
    </row>
    <row r="32" spans="2:7" s="19" customFormat="1" ht="30" x14ac:dyDescent="0.25">
      <c r="B32" s="79" t="s">
        <v>180</v>
      </c>
      <c r="C32" s="80" t="s">
        <v>242</v>
      </c>
      <c r="D32" s="78" t="s">
        <v>39</v>
      </c>
      <c r="E32" s="47"/>
      <c r="F32" s="36"/>
      <c r="G32" s="77"/>
    </row>
    <row r="33" spans="2:7" s="19" customFormat="1" ht="30" x14ac:dyDescent="0.25">
      <c r="B33" s="45" t="s">
        <v>243</v>
      </c>
      <c r="C33" s="18" t="s">
        <v>244</v>
      </c>
      <c r="D33" s="78" t="s">
        <v>39</v>
      </c>
      <c r="E33" s="47"/>
      <c r="F33" s="36"/>
      <c r="G33" s="77"/>
    </row>
    <row r="34" spans="2:7" s="27" customFormat="1" ht="28.5" x14ac:dyDescent="0.25">
      <c r="B34" s="53" t="s">
        <v>91</v>
      </c>
      <c r="C34" s="58" t="s">
        <v>92</v>
      </c>
      <c r="D34" s="81" t="s">
        <v>39</v>
      </c>
      <c r="E34" s="55">
        <f>E35+E36+E37+E39+E40+E41+E42+E43+E44+E46+E47+E38</f>
        <v>10091.98</v>
      </c>
      <c r="F34" s="29"/>
      <c r="G34" s="76"/>
    </row>
    <row r="35" spans="2:7" s="19" customFormat="1" x14ac:dyDescent="0.25">
      <c r="B35" s="45" t="s">
        <v>93</v>
      </c>
      <c r="C35" s="18" t="s">
        <v>245</v>
      </c>
      <c r="D35" s="82" t="s">
        <v>39</v>
      </c>
      <c r="E35" s="47">
        <v>623.67999999999995</v>
      </c>
      <c r="F35" s="36"/>
      <c r="G35" s="77"/>
    </row>
    <row r="36" spans="2:7" s="19" customFormat="1" ht="45" x14ac:dyDescent="0.25">
      <c r="B36" s="45" t="s">
        <v>95</v>
      </c>
      <c r="C36" s="18" t="s">
        <v>96</v>
      </c>
      <c r="D36" s="82" t="s">
        <v>39</v>
      </c>
      <c r="E36" s="47"/>
      <c r="F36" s="36"/>
      <c r="G36" s="77"/>
    </row>
    <row r="37" spans="2:7" s="19" customFormat="1" x14ac:dyDescent="0.25">
      <c r="B37" s="45" t="s">
        <v>97</v>
      </c>
      <c r="C37" s="18" t="s">
        <v>98</v>
      </c>
      <c r="D37" s="82" t="s">
        <v>39</v>
      </c>
      <c r="E37" s="47">
        <v>3005.8</v>
      </c>
      <c r="F37" s="36"/>
      <c r="G37" s="77"/>
    </row>
    <row r="38" spans="2:7" s="19" customFormat="1" x14ac:dyDescent="0.25">
      <c r="B38" s="45" t="s">
        <v>99</v>
      </c>
      <c r="C38" s="18" t="s">
        <v>100</v>
      </c>
      <c r="D38" s="82" t="s">
        <v>39</v>
      </c>
      <c r="E38" s="47">
        <v>5786.31</v>
      </c>
      <c r="F38" s="36"/>
      <c r="G38" s="77"/>
    </row>
    <row r="39" spans="2:7" s="19" customFormat="1" ht="45" x14ac:dyDescent="0.25">
      <c r="B39" s="45" t="s">
        <v>101</v>
      </c>
      <c r="C39" s="18" t="s">
        <v>102</v>
      </c>
      <c r="D39" s="82" t="s">
        <v>39</v>
      </c>
      <c r="E39" s="47"/>
      <c r="F39" s="36"/>
      <c r="G39" s="77"/>
    </row>
    <row r="40" spans="2:7" s="19" customFormat="1" x14ac:dyDescent="0.25">
      <c r="B40" s="45" t="s">
        <v>103</v>
      </c>
      <c r="C40" s="18" t="s">
        <v>104</v>
      </c>
      <c r="D40" s="82" t="s">
        <v>39</v>
      </c>
      <c r="E40" s="47">
        <v>531.04999999999995</v>
      </c>
      <c r="F40" s="36"/>
      <c r="G40" s="77"/>
    </row>
    <row r="41" spans="2:7" s="19" customFormat="1" x14ac:dyDescent="0.25">
      <c r="B41" s="45" t="s">
        <v>105</v>
      </c>
      <c r="C41" s="18" t="s">
        <v>106</v>
      </c>
      <c r="D41" s="82"/>
      <c r="E41" s="47"/>
      <c r="F41" s="36"/>
      <c r="G41" s="77"/>
    </row>
    <row r="42" spans="2:7" s="19" customFormat="1" x14ac:dyDescent="0.25">
      <c r="B42" s="45" t="s">
        <v>107</v>
      </c>
      <c r="C42" s="18" t="s">
        <v>108</v>
      </c>
      <c r="D42" s="82"/>
      <c r="E42" s="47"/>
      <c r="F42" s="36"/>
      <c r="G42" s="77"/>
    </row>
    <row r="43" spans="2:7" s="19" customFormat="1" x14ac:dyDescent="0.25">
      <c r="B43" s="45" t="s">
        <v>109</v>
      </c>
      <c r="C43" s="18" t="s">
        <v>110</v>
      </c>
      <c r="D43" s="82"/>
      <c r="E43" s="47">
        <v>145.13999999999999</v>
      </c>
      <c r="F43" s="36"/>
      <c r="G43" s="77"/>
    </row>
    <row r="44" spans="2:7" s="19" customFormat="1" ht="60" x14ac:dyDescent="0.25">
      <c r="B44" s="45" t="s">
        <v>111</v>
      </c>
      <c r="C44" s="18" t="s">
        <v>112</v>
      </c>
      <c r="D44" s="82"/>
      <c r="E44" s="47"/>
      <c r="F44" s="36"/>
      <c r="G44" s="77"/>
    </row>
    <row r="45" spans="2:7" s="19" customFormat="1" ht="30" x14ac:dyDescent="0.25">
      <c r="B45" s="45" t="s">
        <v>113</v>
      </c>
      <c r="C45" s="18" t="s">
        <v>169</v>
      </c>
      <c r="D45" s="82"/>
      <c r="E45" s="47"/>
      <c r="F45" s="36"/>
      <c r="G45" s="77"/>
    </row>
    <row r="46" spans="2:7" s="19" customFormat="1" ht="105" x14ac:dyDescent="0.25">
      <c r="B46" s="45" t="s">
        <v>115</v>
      </c>
      <c r="C46" s="18" t="s">
        <v>116</v>
      </c>
      <c r="D46" s="82"/>
      <c r="E46" s="47"/>
      <c r="F46" s="36"/>
      <c r="G46" s="77"/>
    </row>
    <row r="47" spans="2:7" s="19" customFormat="1" ht="30" x14ac:dyDescent="0.25">
      <c r="B47" s="45" t="s">
        <v>117</v>
      </c>
      <c r="C47" s="18" t="s">
        <v>118</v>
      </c>
      <c r="D47" s="82"/>
      <c r="E47" s="47"/>
      <c r="F47" s="36"/>
      <c r="G47" s="77"/>
    </row>
    <row r="48" spans="2:7" s="27" customFormat="1" ht="42.75" x14ac:dyDescent="0.25">
      <c r="B48" s="57" t="s">
        <v>119</v>
      </c>
      <c r="C48" s="58" t="s">
        <v>120</v>
      </c>
      <c r="D48" s="59" t="s">
        <v>39</v>
      </c>
      <c r="E48" s="55"/>
      <c r="F48" s="29"/>
      <c r="G48" s="76"/>
    </row>
    <row r="49" spans="2:7" s="27" customFormat="1" ht="28.5" x14ac:dyDescent="0.25">
      <c r="B49" s="57" t="s">
        <v>121</v>
      </c>
      <c r="C49" s="58" t="s">
        <v>211</v>
      </c>
      <c r="D49" s="59" t="s">
        <v>39</v>
      </c>
      <c r="E49" s="55">
        <f>E23+E27+E25</f>
        <v>3642.29</v>
      </c>
      <c r="F49" s="29"/>
      <c r="G49" s="76"/>
    </row>
    <row r="50" spans="2:7" s="27" customFormat="1" ht="42.75" x14ac:dyDescent="0.25">
      <c r="B50" s="57" t="s">
        <v>122</v>
      </c>
      <c r="C50" s="61" t="s">
        <v>123</v>
      </c>
      <c r="D50" s="59" t="s">
        <v>39</v>
      </c>
      <c r="E50" s="55"/>
      <c r="F50" s="29"/>
      <c r="G50" s="76"/>
    </row>
    <row r="51" spans="2:7" s="19" customFormat="1" ht="15.75" x14ac:dyDescent="0.25">
      <c r="B51" s="45" t="s">
        <v>68</v>
      </c>
      <c r="C51" s="62" t="s">
        <v>213</v>
      </c>
      <c r="D51" s="60" t="s">
        <v>214</v>
      </c>
      <c r="E51" s="47"/>
      <c r="F51" s="36"/>
      <c r="G51" s="77"/>
    </row>
    <row r="52" spans="2:7" s="19" customFormat="1" ht="60" x14ac:dyDescent="0.25">
      <c r="B52" s="45" t="s">
        <v>91</v>
      </c>
      <c r="C52" s="62" t="s">
        <v>125</v>
      </c>
      <c r="D52" s="56" t="s">
        <v>39</v>
      </c>
      <c r="E52" s="47"/>
      <c r="F52" s="36"/>
      <c r="G52" s="77"/>
    </row>
    <row r="53" spans="2:7" s="27" customFormat="1" ht="71.25" x14ac:dyDescent="0.25">
      <c r="B53" s="53" t="s">
        <v>126</v>
      </c>
      <c r="C53" s="63" t="s">
        <v>127</v>
      </c>
      <c r="D53" s="64" t="s">
        <v>66</v>
      </c>
      <c r="E53" s="55" t="s">
        <v>66</v>
      </c>
      <c r="F53" s="29" t="s">
        <v>66</v>
      </c>
      <c r="G53" s="76" t="s">
        <v>66</v>
      </c>
    </row>
    <row r="54" spans="2:7" s="70" customFormat="1" ht="30" x14ac:dyDescent="0.25">
      <c r="B54" s="65">
        <v>1</v>
      </c>
      <c r="C54" s="66" t="s">
        <v>128</v>
      </c>
      <c r="D54" s="65" t="s">
        <v>129</v>
      </c>
      <c r="E54" s="67">
        <f>5816+634</f>
        <v>6450</v>
      </c>
      <c r="F54" s="68"/>
      <c r="G54" s="83"/>
    </row>
    <row r="55" spans="2:7" s="19" customFormat="1" x14ac:dyDescent="0.25">
      <c r="B55" s="56">
        <v>2</v>
      </c>
      <c r="C55" s="18" t="s">
        <v>130</v>
      </c>
      <c r="D55" s="56" t="s">
        <v>215</v>
      </c>
      <c r="E55" s="47">
        <v>50.854999999999997</v>
      </c>
      <c r="F55" s="36"/>
      <c r="G55" s="77"/>
    </row>
    <row r="56" spans="2:7" s="19" customFormat="1" x14ac:dyDescent="0.25">
      <c r="B56" s="56" t="s">
        <v>216</v>
      </c>
      <c r="C56" s="18" t="s">
        <v>131</v>
      </c>
      <c r="D56" s="56" t="s">
        <v>215</v>
      </c>
      <c r="E56" s="47"/>
      <c r="F56" s="36"/>
      <c r="G56" s="77"/>
    </row>
    <row r="57" spans="2:7" s="19" customFormat="1" x14ac:dyDescent="0.25">
      <c r="B57" s="56" t="s">
        <v>132</v>
      </c>
      <c r="C57" s="18" t="s">
        <v>133</v>
      </c>
      <c r="D57" s="56" t="s">
        <v>215</v>
      </c>
      <c r="E57" s="47"/>
      <c r="F57" s="36"/>
      <c r="G57" s="77"/>
    </row>
    <row r="58" spans="2:7" s="19" customFormat="1" x14ac:dyDescent="0.25">
      <c r="B58" s="56" t="s">
        <v>134</v>
      </c>
      <c r="C58" s="18" t="s">
        <v>135</v>
      </c>
      <c r="D58" s="56" t="s">
        <v>215</v>
      </c>
      <c r="E58" s="47">
        <v>50.854999999999997</v>
      </c>
      <c r="F58" s="36"/>
      <c r="G58" s="77"/>
    </row>
    <row r="59" spans="2:7" s="19" customFormat="1" x14ac:dyDescent="0.25">
      <c r="B59" s="56" t="s">
        <v>217</v>
      </c>
      <c r="C59" s="18" t="s">
        <v>136</v>
      </c>
      <c r="D59" s="56" t="s">
        <v>215</v>
      </c>
      <c r="E59" s="47"/>
      <c r="F59" s="36"/>
      <c r="G59" s="77"/>
    </row>
    <row r="60" spans="2:7" s="19" customFormat="1" ht="30" x14ac:dyDescent="0.25">
      <c r="B60" s="56">
        <v>3</v>
      </c>
      <c r="C60" s="18" t="s">
        <v>218</v>
      </c>
      <c r="D60" s="56" t="s">
        <v>137</v>
      </c>
      <c r="E60" s="47">
        <v>702.62326000000007</v>
      </c>
      <c r="F60" s="36"/>
      <c r="G60" s="77"/>
    </row>
    <row r="61" spans="2:7" s="19" customFormat="1" x14ac:dyDescent="0.25">
      <c r="B61" s="56" t="s">
        <v>219</v>
      </c>
      <c r="C61" s="18" t="s">
        <v>131</v>
      </c>
      <c r="D61" s="56" t="s">
        <v>137</v>
      </c>
      <c r="E61" s="47"/>
      <c r="F61" s="36"/>
      <c r="G61" s="77"/>
    </row>
    <row r="62" spans="2:7" s="19" customFormat="1" x14ac:dyDescent="0.25">
      <c r="B62" s="56" t="s">
        <v>220</v>
      </c>
      <c r="C62" s="18" t="s">
        <v>133</v>
      </c>
      <c r="D62" s="56" t="s">
        <v>137</v>
      </c>
      <c r="E62" s="47">
        <v>3.24</v>
      </c>
      <c r="F62" s="36"/>
      <c r="G62" s="77"/>
    </row>
    <row r="63" spans="2:7" s="19" customFormat="1" x14ac:dyDescent="0.25">
      <c r="B63" s="56" t="s">
        <v>221</v>
      </c>
      <c r="C63" s="18" t="s">
        <v>135</v>
      </c>
      <c r="D63" s="56" t="s">
        <v>137</v>
      </c>
      <c r="E63" s="47">
        <v>163.92966000000001</v>
      </c>
      <c r="F63" s="36"/>
      <c r="G63" s="77"/>
    </row>
    <row r="64" spans="2:7" s="19" customFormat="1" x14ac:dyDescent="0.25">
      <c r="B64" s="56" t="s">
        <v>222</v>
      </c>
      <c r="C64" s="18" t="s">
        <v>136</v>
      </c>
      <c r="D64" s="56" t="s">
        <v>137</v>
      </c>
      <c r="E64" s="47">
        <v>535.45360000000005</v>
      </c>
      <c r="F64" s="36"/>
      <c r="G64" s="77"/>
    </row>
    <row r="65" spans="2:7" s="19" customFormat="1" ht="30" x14ac:dyDescent="0.25">
      <c r="B65" s="56">
        <v>4</v>
      </c>
      <c r="C65" s="18" t="s">
        <v>223</v>
      </c>
      <c r="D65" s="56" t="s">
        <v>137</v>
      </c>
      <c r="E65" s="47">
        <v>954.99999999999989</v>
      </c>
      <c r="F65" s="36"/>
      <c r="G65" s="77"/>
    </row>
    <row r="66" spans="2:7" s="19" customFormat="1" x14ac:dyDescent="0.25">
      <c r="B66" s="56" t="s">
        <v>224</v>
      </c>
      <c r="C66" s="18" t="s">
        <v>131</v>
      </c>
      <c r="D66" s="56" t="s">
        <v>137</v>
      </c>
      <c r="E66" s="47"/>
      <c r="F66" s="36"/>
      <c r="G66" s="77"/>
    </row>
    <row r="67" spans="2:7" s="19" customFormat="1" x14ac:dyDescent="0.25">
      <c r="B67" s="56" t="s">
        <v>225</v>
      </c>
      <c r="C67" s="18" t="s">
        <v>133</v>
      </c>
      <c r="D67" s="56" t="s">
        <v>137</v>
      </c>
      <c r="E67" s="47"/>
      <c r="F67" s="36"/>
      <c r="G67" s="77"/>
    </row>
    <row r="68" spans="2:7" s="19" customFormat="1" x14ac:dyDescent="0.25">
      <c r="B68" s="56" t="s">
        <v>226</v>
      </c>
      <c r="C68" s="18" t="s">
        <v>135</v>
      </c>
      <c r="D68" s="56" t="s">
        <v>137</v>
      </c>
      <c r="E68" s="47">
        <v>954.99999999999989</v>
      </c>
      <c r="F68" s="36"/>
      <c r="G68" s="77"/>
    </row>
    <row r="69" spans="2:7" s="19" customFormat="1" x14ac:dyDescent="0.25">
      <c r="B69" s="56" t="s">
        <v>227</v>
      </c>
      <c r="C69" s="18" t="s">
        <v>136</v>
      </c>
      <c r="D69" s="56" t="s">
        <v>137</v>
      </c>
      <c r="E69" s="47"/>
      <c r="F69" s="36"/>
      <c r="G69" s="77"/>
    </row>
    <row r="70" spans="2:7" s="19" customFormat="1" x14ac:dyDescent="0.25">
      <c r="B70" s="56">
        <v>5</v>
      </c>
      <c r="C70" s="18" t="s">
        <v>228</v>
      </c>
      <c r="D70" s="56" t="s">
        <v>12</v>
      </c>
      <c r="E70" s="47">
        <v>325.75</v>
      </c>
      <c r="F70" s="36"/>
      <c r="G70" s="77"/>
    </row>
    <row r="71" spans="2:7" s="19" customFormat="1" x14ac:dyDescent="0.25">
      <c r="B71" s="56" t="s">
        <v>229</v>
      </c>
      <c r="C71" s="18" t="s">
        <v>131</v>
      </c>
      <c r="D71" s="56" t="s">
        <v>12</v>
      </c>
      <c r="E71" s="47"/>
      <c r="F71" s="36"/>
      <c r="G71" s="77"/>
    </row>
    <row r="72" spans="2:7" s="19" customFormat="1" x14ac:dyDescent="0.25">
      <c r="B72" s="56" t="s">
        <v>230</v>
      </c>
      <c r="C72" s="18" t="s">
        <v>133</v>
      </c>
      <c r="D72" s="56" t="s">
        <v>12</v>
      </c>
      <c r="E72" s="47">
        <v>2.7</v>
      </c>
      <c r="F72" s="36"/>
      <c r="G72" s="77"/>
    </row>
    <row r="73" spans="2:7" s="19" customFormat="1" x14ac:dyDescent="0.25">
      <c r="B73" s="56" t="s">
        <v>231</v>
      </c>
      <c r="C73" s="18" t="s">
        <v>135</v>
      </c>
      <c r="D73" s="56" t="s">
        <v>12</v>
      </c>
      <c r="E73" s="47">
        <v>91.64</v>
      </c>
      <c r="F73" s="36"/>
      <c r="G73" s="77"/>
    </row>
    <row r="74" spans="2:7" s="19" customFormat="1" x14ac:dyDescent="0.25">
      <c r="B74" s="56" t="s">
        <v>232</v>
      </c>
      <c r="C74" s="18" t="s">
        <v>136</v>
      </c>
      <c r="D74" s="56" t="s">
        <v>12</v>
      </c>
      <c r="E74" s="47">
        <v>231.41</v>
      </c>
      <c r="F74" s="36"/>
      <c r="G74" s="77"/>
    </row>
    <row r="75" spans="2:7" s="19" customFormat="1" x14ac:dyDescent="0.25">
      <c r="B75" s="56">
        <v>6</v>
      </c>
      <c r="C75" s="18" t="s">
        <v>138</v>
      </c>
      <c r="D75" s="56" t="s">
        <v>139</v>
      </c>
      <c r="E75" s="47">
        <v>30.831343916968617</v>
      </c>
      <c r="F75" s="36"/>
      <c r="G75" s="77"/>
    </row>
    <row r="76" spans="2:7" s="19" customFormat="1" ht="30" x14ac:dyDescent="0.25">
      <c r="B76" s="56">
        <v>7</v>
      </c>
      <c r="C76" s="18" t="s">
        <v>140</v>
      </c>
      <c r="D76" s="56" t="s">
        <v>39</v>
      </c>
      <c r="E76" s="47" t="s">
        <v>233</v>
      </c>
      <c r="F76" s="36"/>
      <c r="G76" s="77"/>
    </row>
    <row r="77" spans="2:7" s="19" customFormat="1" ht="30" x14ac:dyDescent="0.25">
      <c r="B77" s="45" t="s">
        <v>141</v>
      </c>
      <c r="C77" s="18" t="s">
        <v>142</v>
      </c>
      <c r="D77" s="56" t="s">
        <v>39</v>
      </c>
      <c r="E77" s="47"/>
      <c r="F77" s="36"/>
      <c r="G77" s="77"/>
    </row>
    <row r="78" spans="2:7" s="19" customFormat="1" ht="45" x14ac:dyDescent="0.25">
      <c r="B78" s="56">
        <v>8</v>
      </c>
      <c r="C78" s="62" t="s">
        <v>234</v>
      </c>
      <c r="D78" s="56" t="s">
        <v>139</v>
      </c>
      <c r="E78" s="47">
        <v>11.228999999999999</v>
      </c>
      <c r="F78" s="36"/>
      <c r="G78" s="77"/>
    </row>
    <row r="79" spans="2:7" s="19" customFormat="1" x14ac:dyDescent="0.25">
      <c r="B79" s="74"/>
    </row>
    <row r="80" spans="2:7" s="19" customFormat="1" ht="220.5" customHeight="1" x14ac:dyDescent="0.25">
      <c r="B80" s="96" t="s">
        <v>246</v>
      </c>
      <c r="C80" s="97"/>
      <c r="D80" s="97"/>
      <c r="E80" s="97"/>
      <c r="F80" s="97"/>
      <c r="G80" s="97"/>
    </row>
    <row r="81" spans="3:8" x14ac:dyDescent="0.25">
      <c r="C81" s="101"/>
      <c r="D81" s="101"/>
      <c r="E81" s="101"/>
      <c r="F81" s="101"/>
      <c r="G81" s="101"/>
      <c r="H81" s="101"/>
    </row>
  </sheetData>
  <mergeCells count="15">
    <mergeCell ref="B6:G6"/>
    <mergeCell ref="C81:H81"/>
    <mergeCell ref="B7:G7"/>
    <mergeCell ref="B8:G8"/>
    <mergeCell ref="B9:G9"/>
    <mergeCell ref="B80:G80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08" t="s">
        <v>22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5.75" x14ac:dyDescent="0.25">
      <c r="A6" s="109" t="s">
        <v>23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0" ht="15.75" x14ac:dyDescent="0.25">
      <c r="A7" s="108" t="s">
        <v>24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0" ht="15.75" x14ac:dyDescent="0.25">
      <c r="A8" s="109" t="s">
        <v>25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0" ht="15.75" x14ac:dyDescent="0.25">
      <c r="A9" s="109" t="s">
        <v>26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27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3</v>
      </c>
      <c r="C12" s="6"/>
      <c r="D12" s="6"/>
      <c r="E12" s="112" t="s">
        <v>4</v>
      </c>
      <c r="F12" s="112"/>
      <c r="G12" s="112"/>
      <c r="H12" s="112"/>
      <c r="I12" s="112"/>
      <c r="J12" s="112"/>
    </row>
    <row r="13" spans="1:10" x14ac:dyDescent="0.25">
      <c r="A13" s="6"/>
      <c r="B13" s="8" t="s">
        <v>5</v>
      </c>
      <c r="C13" s="6"/>
      <c r="D13" s="113" t="s">
        <v>28</v>
      </c>
      <c r="E13" s="113"/>
      <c r="F13" s="113"/>
      <c r="G13" s="113"/>
      <c r="H13" s="6"/>
      <c r="I13" s="6"/>
      <c r="J13" s="6"/>
    </row>
    <row r="14" spans="1:10" x14ac:dyDescent="0.25">
      <c r="A14" s="6"/>
      <c r="B14" s="8" t="s">
        <v>6</v>
      </c>
      <c r="C14" s="6"/>
      <c r="D14" s="114" t="s">
        <v>29</v>
      </c>
      <c r="E14" s="114"/>
      <c r="F14" s="114"/>
      <c r="G14" s="114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15" t="s">
        <v>30</v>
      </c>
      <c r="B16" s="116"/>
      <c r="C16" s="116"/>
      <c r="D16" s="116"/>
      <c r="E16" s="116"/>
      <c r="F16" s="116"/>
      <c r="G16" s="119" t="s">
        <v>32</v>
      </c>
      <c r="H16" s="120" t="s">
        <v>33</v>
      </c>
      <c r="I16" s="121"/>
      <c r="J16" s="119" t="s">
        <v>34</v>
      </c>
    </row>
    <row r="17" spans="1:10" x14ac:dyDescent="0.25">
      <c r="A17" s="117"/>
      <c r="B17" s="118"/>
      <c r="C17" s="118"/>
      <c r="D17" s="118"/>
      <c r="E17" s="118"/>
      <c r="F17" s="118"/>
      <c r="G17" s="117"/>
      <c r="H17" s="10" t="s">
        <v>35</v>
      </c>
      <c r="I17" s="10" t="s">
        <v>36</v>
      </c>
      <c r="J17" s="117"/>
    </row>
    <row r="18" spans="1:10" x14ac:dyDescent="0.25">
      <c r="A18" s="110" t="s">
        <v>37</v>
      </c>
      <c r="B18" s="111"/>
      <c r="C18" s="105" t="s">
        <v>38</v>
      </c>
      <c r="D18" s="105"/>
      <c r="E18" s="105"/>
      <c r="F18" s="105"/>
      <c r="G18" s="11" t="s">
        <v>39</v>
      </c>
      <c r="H18" s="12">
        <v>75522.929999999993</v>
      </c>
      <c r="I18" s="12">
        <v>75608.963000000003</v>
      </c>
      <c r="J18" s="9"/>
    </row>
    <row r="19" spans="1:10" x14ac:dyDescent="0.25">
      <c r="A19" s="125" t="s">
        <v>40</v>
      </c>
      <c r="B19" s="126"/>
      <c r="C19" s="102" t="s">
        <v>41</v>
      </c>
      <c r="D19" s="102"/>
      <c r="E19" s="102"/>
      <c r="F19" s="102"/>
      <c r="G19" s="11" t="s">
        <v>39</v>
      </c>
      <c r="H19" s="12">
        <v>3400</v>
      </c>
      <c r="I19" s="12">
        <v>30313.449000000001</v>
      </c>
      <c r="J19" s="9"/>
    </row>
    <row r="20" spans="1:10" x14ac:dyDescent="0.25">
      <c r="A20" s="127"/>
      <c r="B20" s="128"/>
      <c r="C20" s="103"/>
      <c r="D20" s="103"/>
      <c r="E20" s="103"/>
      <c r="F20" s="103"/>
      <c r="G20" s="11" t="s">
        <v>11</v>
      </c>
      <c r="H20" s="12"/>
      <c r="I20" s="12"/>
      <c r="J20" s="9"/>
    </row>
    <row r="21" spans="1:10" x14ac:dyDescent="0.25">
      <c r="A21" s="129"/>
      <c r="B21" s="130"/>
      <c r="C21" s="104"/>
      <c r="D21" s="104"/>
      <c r="E21" s="104"/>
      <c r="F21" s="104"/>
      <c r="G21" s="11" t="s">
        <v>12</v>
      </c>
      <c r="H21" s="12"/>
      <c r="I21" s="12"/>
      <c r="J21" s="9"/>
    </row>
    <row r="22" spans="1:10" x14ac:dyDescent="0.25">
      <c r="A22" s="110" t="s">
        <v>42</v>
      </c>
      <c r="B22" s="111"/>
      <c r="C22" s="105" t="s">
        <v>43</v>
      </c>
      <c r="D22" s="105"/>
      <c r="E22" s="105"/>
      <c r="F22" s="105"/>
      <c r="G22" s="11" t="s">
        <v>39</v>
      </c>
      <c r="H22" s="12"/>
      <c r="I22" s="12">
        <v>0</v>
      </c>
      <c r="J22" s="9"/>
    </row>
    <row r="23" spans="1:10" x14ac:dyDescent="0.25">
      <c r="A23" s="125" t="s">
        <v>44</v>
      </c>
      <c r="B23" s="126"/>
      <c r="C23" s="102" t="s">
        <v>45</v>
      </c>
      <c r="D23" s="102"/>
      <c r="E23" s="102"/>
      <c r="F23" s="102"/>
      <c r="G23" s="11" t="s">
        <v>39</v>
      </c>
      <c r="H23" s="12"/>
      <c r="I23" s="12"/>
      <c r="J23" s="9"/>
    </row>
    <row r="24" spans="1:10" x14ac:dyDescent="0.25">
      <c r="A24" s="127"/>
      <c r="B24" s="128"/>
      <c r="C24" s="103"/>
      <c r="D24" s="103"/>
      <c r="E24" s="103"/>
      <c r="F24" s="103"/>
      <c r="G24" s="11" t="s">
        <v>11</v>
      </c>
      <c r="H24" s="12"/>
      <c r="I24" s="12"/>
      <c r="J24" s="9"/>
    </row>
    <row r="25" spans="1:10" x14ac:dyDescent="0.25">
      <c r="A25" s="129"/>
      <c r="B25" s="130"/>
      <c r="C25" s="104"/>
      <c r="D25" s="104"/>
      <c r="E25" s="104"/>
      <c r="F25" s="104"/>
      <c r="G25" s="11" t="s">
        <v>12</v>
      </c>
      <c r="H25" s="12"/>
      <c r="I25" s="12"/>
      <c r="J25" s="9"/>
    </row>
    <row r="26" spans="1:10" x14ac:dyDescent="0.25">
      <c r="A26" s="125" t="s">
        <v>46</v>
      </c>
      <c r="B26" s="126"/>
      <c r="C26" s="102" t="s">
        <v>47</v>
      </c>
      <c r="D26" s="102"/>
      <c r="E26" s="102"/>
      <c r="F26" s="102"/>
      <c r="G26" s="11" t="s">
        <v>39</v>
      </c>
      <c r="H26" s="12">
        <v>1725</v>
      </c>
      <c r="I26" s="12">
        <v>28567.539000000001</v>
      </c>
      <c r="J26" s="122" t="s">
        <v>48</v>
      </c>
    </row>
    <row r="27" spans="1:10" x14ac:dyDescent="0.25">
      <c r="A27" s="127"/>
      <c r="B27" s="128"/>
      <c r="C27" s="103"/>
      <c r="D27" s="103"/>
      <c r="E27" s="103"/>
      <c r="F27" s="103"/>
      <c r="G27" s="11" t="s">
        <v>11</v>
      </c>
      <c r="H27" s="12"/>
      <c r="I27" s="12"/>
      <c r="J27" s="123"/>
    </row>
    <row r="28" spans="1:10" x14ac:dyDescent="0.25">
      <c r="A28" s="129"/>
      <c r="B28" s="130"/>
      <c r="C28" s="104"/>
      <c r="D28" s="104"/>
      <c r="E28" s="104"/>
      <c r="F28" s="104"/>
      <c r="G28" s="11" t="s">
        <v>12</v>
      </c>
      <c r="H28" s="12"/>
      <c r="I28" s="12"/>
      <c r="J28" s="124"/>
    </row>
    <row r="29" spans="1:10" x14ac:dyDescent="0.25">
      <c r="A29" s="125" t="s">
        <v>49</v>
      </c>
      <c r="B29" s="126"/>
      <c r="C29" s="102" t="s">
        <v>50</v>
      </c>
      <c r="D29" s="102"/>
      <c r="E29" s="102"/>
      <c r="F29" s="102"/>
      <c r="G29" s="11" t="s">
        <v>39</v>
      </c>
      <c r="H29" s="12"/>
      <c r="I29" s="12"/>
      <c r="J29" s="9"/>
    </row>
    <row r="30" spans="1:10" x14ac:dyDescent="0.25">
      <c r="A30" s="127"/>
      <c r="B30" s="128"/>
      <c r="C30" s="103"/>
      <c r="D30" s="103"/>
      <c r="E30" s="103"/>
      <c r="F30" s="103"/>
      <c r="G30" s="11" t="s">
        <v>11</v>
      </c>
      <c r="H30" s="12"/>
      <c r="I30" s="12"/>
      <c r="J30" s="9"/>
    </row>
    <row r="31" spans="1:10" x14ac:dyDescent="0.25">
      <c r="A31" s="129"/>
      <c r="B31" s="130"/>
      <c r="C31" s="104"/>
      <c r="D31" s="104"/>
      <c r="E31" s="104"/>
      <c r="F31" s="104"/>
      <c r="G31" s="11" t="s">
        <v>12</v>
      </c>
      <c r="H31" s="12"/>
      <c r="I31" s="12"/>
      <c r="J31" s="9"/>
    </row>
    <row r="32" spans="1:10" x14ac:dyDescent="0.25">
      <c r="A32" s="125" t="s">
        <v>51</v>
      </c>
      <c r="B32" s="126"/>
      <c r="C32" s="102" t="s">
        <v>52</v>
      </c>
      <c r="D32" s="102"/>
      <c r="E32" s="102"/>
      <c r="F32" s="102"/>
      <c r="G32" s="11" t="s">
        <v>39</v>
      </c>
      <c r="H32" s="12">
        <v>1675</v>
      </c>
      <c r="I32" s="12">
        <v>1745.9099999999999</v>
      </c>
      <c r="J32" s="9"/>
    </row>
    <row r="33" spans="1:10" x14ac:dyDescent="0.25">
      <c r="A33" s="127"/>
      <c r="B33" s="128"/>
      <c r="C33" s="103"/>
      <c r="D33" s="103"/>
      <c r="E33" s="103"/>
      <c r="F33" s="103"/>
      <c r="G33" s="11" t="s">
        <v>11</v>
      </c>
      <c r="H33" s="12"/>
      <c r="I33" s="12"/>
      <c r="J33" s="9"/>
    </row>
    <row r="34" spans="1:10" x14ac:dyDescent="0.25">
      <c r="A34" s="129"/>
      <c r="B34" s="130"/>
      <c r="C34" s="104"/>
      <c r="D34" s="104"/>
      <c r="E34" s="104"/>
      <c r="F34" s="104"/>
      <c r="G34" s="11" t="s">
        <v>12</v>
      </c>
      <c r="H34" s="12"/>
      <c r="I34" s="12"/>
      <c r="J34" s="9"/>
    </row>
    <row r="35" spans="1:10" x14ac:dyDescent="0.25">
      <c r="A35" s="125" t="s">
        <v>53</v>
      </c>
      <c r="B35" s="126"/>
      <c r="C35" s="102" t="s">
        <v>54</v>
      </c>
      <c r="D35" s="102"/>
      <c r="E35" s="102"/>
      <c r="F35" s="102"/>
      <c r="G35" s="11" t="s">
        <v>39</v>
      </c>
      <c r="H35" s="12">
        <v>0</v>
      </c>
      <c r="I35" s="12">
        <v>1276.922</v>
      </c>
      <c r="J35" s="9"/>
    </row>
    <row r="36" spans="1:10" x14ac:dyDescent="0.25">
      <c r="A36" s="127"/>
      <c r="B36" s="128"/>
      <c r="C36" s="103"/>
      <c r="D36" s="103"/>
      <c r="E36" s="103"/>
      <c r="F36" s="103"/>
      <c r="G36" s="11" t="s">
        <v>11</v>
      </c>
      <c r="H36" s="12"/>
      <c r="I36" s="12"/>
      <c r="J36" s="9"/>
    </row>
    <row r="37" spans="1:10" x14ac:dyDescent="0.25">
      <c r="A37" s="129"/>
      <c r="B37" s="130"/>
      <c r="C37" s="104"/>
      <c r="D37" s="104"/>
      <c r="E37" s="104"/>
      <c r="F37" s="104"/>
      <c r="G37" s="11" t="s">
        <v>12</v>
      </c>
      <c r="H37" s="12"/>
      <c r="I37" s="12"/>
      <c r="J37" s="9"/>
    </row>
    <row r="38" spans="1:10" x14ac:dyDescent="0.25">
      <c r="A38" s="110" t="s">
        <v>55</v>
      </c>
      <c r="B38" s="111"/>
      <c r="C38" s="105" t="s">
        <v>56</v>
      </c>
      <c r="D38" s="105"/>
      <c r="E38" s="105"/>
      <c r="F38" s="105"/>
      <c r="G38" s="11" t="s">
        <v>39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20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06" t="s">
        <v>57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A35:B37"/>
    <mergeCell ref="A26:B28"/>
    <mergeCell ref="A29:B31"/>
    <mergeCell ref="A23:B25"/>
    <mergeCell ref="A19:B21"/>
    <mergeCell ref="A22:B22"/>
    <mergeCell ref="C19:F21"/>
    <mergeCell ref="C32:F34"/>
    <mergeCell ref="J16:J17"/>
    <mergeCell ref="J26:J28"/>
    <mergeCell ref="A32:B34"/>
    <mergeCell ref="A18:B18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35:F37"/>
    <mergeCell ref="C22:F22"/>
    <mergeCell ref="C23:F25"/>
    <mergeCell ref="C26:F28"/>
    <mergeCell ref="C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прил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2018-10-02T01:41:44Z</dcterms:modified>
</cp:coreProperties>
</file>