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72" activeTab="2"/>
  </bookViews>
  <sheets>
    <sheet name="приложение 2" sheetId="9" r:id="rId1"/>
    <sheet name="П 2" sheetId="2" state="hidden" r:id="rId2"/>
    <sheet name="приложение 3" sheetId="1" r:id="rId3"/>
    <sheet name="приложение 4" sheetId="3" r:id="rId4"/>
    <sheet name="приложение 5" sheetId="4" r:id="rId5"/>
    <sheet name="приложение 6" sheetId="5" r:id="rId6"/>
    <sheet name="приложение 7" sheetId="6" r:id="rId7"/>
    <sheet name="приложение 8" sheetId="7" r:id="rId8"/>
    <sheet name="приложение 9" sheetId="8" r:id="rId9"/>
  </sheets>
  <externalReferences>
    <externalReference r:id="rId10"/>
    <externalReference r:id="rId11"/>
    <externalReference r:id="rId12"/>
  </externalReferences>
  <definedNames>
    <definedName name="_xlnm.Print_Area" localSheetId="2">'приложение 3'!$A$1:$E$18</definedName>
  </definedNames>
  <calcPr calcId="145621"/>
</workbook>
</file>

<file path=xl/calcChain.xml><?xml version="1.0" encoding="utf-8"?>
<calcChain xmlns="http://schemas.openxmlformats.org/spreadsheetml/2006/main">
  <c r="E8" i="6" l="1"/>
  <c r="E9" i="6"/>
  <c r="D9" i="6"/>
  <c r="D8" i="6" s="1"/>
  <c r="C9" i="6"/>
  <c r="C8" i="6" s="1"/>
  <c r="D6" i="5"/>
  <c r="C6" i="5"/>
  <c r="D28" i="4"/>
  <c r="D10" i="4"/>
  <c r="C28" i="4"/>
  <c r="C21" i="4"/>
  <c r="D21" i="4" s="1"/>
  <c r="C13" i="4"/>
  <c r="D13" i="4" s="1"/>
  <c r="C10" i="4"/>
  <c r="C9" i="4"/>
  <c r="D9" i="4" s="1"/>
  <c r="C7" i="4"/>
  <c r="D7" i="4" s="1"/>
  <c r="C16" i="4" l="1"/>
  <c r="E4" i="3"/>
  <c r="D15" i="3"/>
  <c r="D14" i="3" s="1"/>
  <c r="E12" i="3"/>
  <c r="D12" i="3"/>
  <c r="C12" i="3" s="1"/>
  <c r="E9" i="3"/>
  <c r="D9" i="3"/>
  <c r="C9" i="3" s="1"/>
  <c r="C8" i="3" s="1"/>
  <c r="E5" i="3"/>
  <c r="D5" i="3"/>
  <c r="C5" i="3" s="1"/>
  <c r="C4" i="3" s="1"/>
  <c r="E10" i="1"/>
  <c r="D10" i="1"/>
  <c r="D4" i="3" l="1"/>
  <c r="C11" i="4"/>
  <c r="D16" i="4"/>
  <c r="D21" i="3"/>
  <c r="D20" i="3" s="1"/>
  <c r="C21" i="3"/>
  <c r="C20" i="3" s="1"/>
  <c r="C5" i="4" l="1"/>
  <c r="D11" i="4"/>
  <c r="C15" i="3"/>
  <c r="C30" i="4" l="1"/>
  <c r="D5" i="4"/>
  <c r="D30" i="4" s="1"/>
  <c r="C14" i="3"/>
  <c r="E15" i="3"/>
  <c r="E14" i="3" s="1"/>
  <c r="F33" i="2" l="1"/>
  <c r="F18" i="2"/>
  <c r="F17" i="2" l="1"/>
  <c r="F30" i="2" s="1"/>
  <c r="F25" i="2"/>
  <c r="E18" i="2"/>
  <c r="E25" i="2" s="1"/>
  <c r="E17" i="2" l="1"/>
  <c r="E30" i="2" s="1"/>
  <c r="E21" i="3" l="1"/>
  <c r="E20" i="3" s="1"/>
  <c r="D18" i="2" l="1"/>
  <c r="D30" i="2" l="1"/>
  <c r="D25" i="2"/>
</calcChain>
</file>

<file path=xl/sharedStrings.xml><?xml version="1.0" encoding="utf-8"?>
<sst xmlns="http://schemas.openxmlformats.org/spreadsheetml/2006/main" count="343" uniqueCount="203">
  <si>
    <t>к стандартам раскрытия информации</t>
  </si>
  <si>
    <t>субъектами оптового и розничных</t>
  </si>
  <si>
    <t>рынков электрической энергии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</si>
  <si>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</si>
  <si>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</si>
  <si>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</si>
  <si>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</si>
  <si>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</si>
  <si>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</si>
  <si>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</si>
  <si>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</si>
  <si>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</si>
  <si>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</si>
  <si>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</si>
  <si>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 xml:space="preserve"> &lt;*&gt;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</si>
  <si>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</si>
  <si>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</si>
  <si>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</si>
  <si>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Ставки платы С 2,i, C 3,i  и C 4,i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</si>
  <si>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</si>
  <si>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</si>
  <si>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</si>
  <si>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</si>
  <si>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</si>
  <si>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</si>
  <si>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</si>
  <si>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</si>
  <si>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</si>
  <si>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</si>
  <si>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</si>
  <si>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</si>
  <si>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</si>
  <si>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</si>
  <si>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</si>
  <si>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</si>
  <si>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</si>
  <si>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</si>
  <si>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</si>
  <si>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</si>
  <si>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</si>
  <si>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</si>
  <si>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</si>
  <si>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</si>
  <si>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</si>
  <si>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</si>
  <si>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</si>
  <si>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</si>
  <si>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</si>
  <si>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</si>
  <si>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</si>
  <si>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</si>
  <si>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</si>
  <si>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</si>
  <si>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</si>
  <si>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</si>
  <si>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</si>
  <si>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</si>
  <si>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</si>
  <si>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</si>
  <si>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</si>
  <si>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</si>
  <si>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</si>
  <si>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</si>
  <si>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</si>
  <si>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</si>
  <si>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</si>
  <si>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</si>
  <si>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</si>
  <si>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</si>
  <si>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</si>
  <si>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</si>
  <si>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</si>
  <si>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</si>
  <si>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</si>
  <si>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</si>
  <si>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</si>
  <si>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</si>
  <si>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</si>
  <si>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</si>
  <si>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</si>
  <si>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</si>
  <si>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</si>
  <si>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</si>
  <si>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</si>
  <si>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</si>
  <si>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</si>
  <si>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</si>
  <si>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</si>
  <si>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</si>
  <si>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</si>
  <si>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</si>
  <si>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</si>
  <si>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</si>
  <si>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</si>
  <si>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</si>
  <si>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</si>
  <si>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</si>
  <si>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</si>
  <si>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</si>
  <si>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вспомогательные материалы</t>
  </si>
  <si>
    <t>энергия на хозяйственные нужды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</si>
  <si>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</si>
  <si>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</si>
  <si>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</si>
  <si>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</si>
  <si>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</si>
  <si>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</si>
  <si>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</si>
  <si>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</si>
  <si>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</si>
  <si>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</si>
  <si>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</si>
  <si>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</si>
  <si>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</si>
  <si>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</si>
  <si>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</si>
  <si>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</si>
  <si>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</si>
  <si>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</si>
  <si>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</si>
  <si>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</si>
  <si>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</si>
  <si>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</si>
  <si>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</si>
  <si>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</si>
  <si>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 xml:space="preserve">ФАКТИЧЕСКИЕ СРЕДНИЕ ДАННЫЕ
о длине линий электропередачи и об объемах максимальной
мощности построенных объектов за 3 предыдущих года
по каждому мероприятию
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</si>
  <si>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</si>
  <si>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</si>
  <si>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</si>
  <si>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</si>
  <si>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</si>
  <si>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</si>
  <si>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</si>
  <si>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</si>
  <si>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</si>
  <si>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</si>
  <si>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</si>
  <si>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</si>
  <si>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</si>
  <si>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</si>
  <si>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</si>
  <si>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</si>
  <si>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</si>
  <si>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</si>
  <si>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</si>
  <si>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</si>
  <si>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</si>
  <si>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</si>
  <si>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</si>
  <si>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</si>
  <si>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Количество заявок (штук)</t>
  </si>
  <si>
    <t>Нет</t>
  </si>
  <si>
    <t>нет</t>
  </si>
  <si>
    <t>№676-п от 26.12.2016</t>
  </si>
  <si>
    <t>№187-п от 22.11.2016</t>
  </si>
  <si>
    <t>-</t>
  </si>
  <si>
    <t xml:space="preserve"> </t>
  </si>
  <si>
    <t>ФАКТИЧЕСКИЕ СРЕДНИЕ ДАННЫЕ
о присоединенных объемах максимальной мощности
за 3 предыдущих года по каждому мероприятию
ООО ЭСК "Энергия"</t>
  </si>
  <si>
    <t>№ п/п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</si>
  <si>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</si>
  <si>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</si>
  <si>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</si>
  <si>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</si>
  <si>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</si>
  <si>
    <t>ПРОГНОЗНЫЕ СВЕДЕНИЯ</t>
  </si>
  <si>
    <t>о расходах за технологическое присоединение</t>
  </si>
  <si>
    <t>на</t>
  </si>
  <si>
    <t>год</t>
  </si>
  <si>
    <t>(наименование сетевой организации)</t>
  </si>
  <si>
    <t xml:space="preserve">1. Полное наименование  </t>
  </si>
  <si>
    <t xml:space="preserve">2. Сокращенное наименование  </t>
  </si>
  <si>
    <t xml:space="preserve">3. Место нахождения  </t>
  </si>
  <si>
    <t xml:space="preserve">4. Адрес юридического лица  </t>
  </si>
  <si>
    <t xml:space="preserve">5. ИНН  </t>
  </si>
  <si>
    <t xml:space="preserve">6. КПП  </t>
  </si>
  <si>
    <t xml:space="preserve">7. Ф.И.О. руководителя  </t>
  </si>
  <si>
    <t xml:space="preserve">8. Адрес электронной почты  </t>
  </si>
  <si>
    <t xml:space="preserve">9. Контактный телефон  </t>
  </si>
  <si>
    <t xml:space="preserve">10. Факс  </t>
  </si>
  <si>
    <t>ООО ЭСК "Энергия"</t>
  </si>
  <si>
    <t>Общество с ограниченной отвестственностью Электрическая Сетевая Компания "Энергия"</t>
  </si>
  <si>
    <t>662971, РФ, Красноярский край, г. Железногорск, ул. Школьная, д. 52 «А»</t>
  </si>
  <si>
    <t>662971, Красноярский край, г. Железногорск, ул. Школьная, д. 52 «А»</t>
  </si>
  <si>
    <t>Портнягин Александр Владимирович</t>
  </si>
  <si>
    <t>eskenergia@yandex.ru</t>
  </si>
  <si>
    <t>8-800-302-17-19</t>
  </si>
  <si>
    <r>
      <t xml:space="preserve">Расходы, связанные с производством и реализацией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</si>
  <si>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</t>
    </r>
    <r>
      <rPr>
        <sz val="11"/>
        <color rgb="FF0000FF"/>
        <rFont val="Times New Roman"/>
        <family val="1"/>
        <charset val="204"/>
      </rPr>
      <t>подпункте 4.1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неподконтрольные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 </t>
    </r>
    <r>
      <rPr>
        <sz val="11"/>
        <color rgb="FF0000FF"/>
        <rFont val="Times New Roman"/>
        <family val="1"/>
        <charset val="204"/>
      </rPr>
      <t>&lt;3&gt;</t>
    </r>
  </si>
  <si>
    <t xml:space="preserve">СТАНДАРТИЗИРОВАННЫЕ ТАРИФНЫЕ СТАВКИ
для расчета платы за технологическое присоединение
к территориальным распределительным сетям на уровне
напряжения ниже 35 кВ и присоединяемой
мощностью менее 8900 кВт
ООО ЭСК "Энергия" на 2019 год
</t>
  </si>
  <si>
    <t>РАСХОДЫ НА МЕРОПРИЯТИЯ,
осуществляемые при технологическом присоединении ООО ЭСК "Энергия"
на 2019 год</t>
  </si>
  <si>
    <t>Ожидаемые данные за 2018 год</t>
  </si>
  <si>
    <t>Плановые показатели на 2019 год</t>
  </si>
  <si>
    <t>РАСЧЕТ
необходимой валовой выручки сетевой организации
на технологическое присоединение ООО ЭСК "Энергия"</t>
  </si>
  <si>
    <t xml:space="preserve">Приложение №6
к стандартам раскрытия информации
субъектами оптового и розничных
рынков электрической энергии
</t>
  </si>
  <si>
    <t>Приложение №2</t>
  </si>
  <si>
    <t>Приложение №3</t>
  </si>
  <si>
    <t>Приложение №4
к стандартам раскрытия информации
субъектами оптового и розничных
рынков электрической энергии</t>
  </si>
  <si>
    <t xml:space="preserve">Приложение №5
к стандартам раскрытия информации
субъектами оптового и розничных
рынков электрической энергии
</t>
  </si>
  <si>
    <t xml:space="preserve">Приложение №7
к стандартам раскрытия информации
субъектами оптового и розничных
рынков электрической энергии
</t>
  </si>
  <si>
    <t xml:space="preserve">Приложение №8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</si>
  <si>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2017 год</t>
  </si>
  <si>
    <t xml:space="preserve">Приложение №9
к стандартам раскрытия информации
субъектами оптового и розничных
рынков электрической энергии
</t>
  </si>
  <si>
    <t xml:space="preserve">ИНФОРМАЦИЯ
о поданных заявках на технологическое присоединение ООО ЭСК "Энергия"
за 2017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</si>
</sst>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_-* #,##0.00_р_._-;\-* #,##0.00_р_._-;_-* &quot;-&quot;??_р_._-;_-@_-"/>
    <numFmt numFmtId="166" formatCode="#,##0.00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2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7"/>
    </xf>
    <xf numFmtId="0" fontId="2" fillId="0" borderId="0" xfId="1" applyAlignment="1">
      <alignment vertical="center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center" wrapText="1"/>
    </xf>
    <xf numFmtId="0" fontId="13" fillId="2" borderId="0" xfId="0" applyFont="1" applyFill="1"/>
    <xf numFmtId="0" fontId="10" fillId="2" borderId="0" xfId="0" applyFont="1" applyFill="1"/>
    <xf numFmtId="0" fontId="13" fillId="2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horizontal="left" vertical="center" wrapText="1" indent="6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 indent="2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vertical="center" wrapText="1"/>
    </xf>
    <xf numFmtId="167" fontId="10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 wrapText="1"/>
    </xf>
  </cellXfs>
  <cellStyles count="9">
    <cellStyle name="Гиперссылка" xfId="1" builtinId="8"/>
    <cellStyle name="Обычный" xfId="0" builtinId="0"/>
    <cellStyle name="Обычный 2" xfId="2"/>
    <cellStyle name="Обычный 2 11" xfId="3"/>
    <cellStyle name="Обычный 3" xfId="4"/>
    <cellStyle name="Обычный 5" xfId="5"/>
    <cellStyle name="Финансовый 2" xfId="6"/>
    <cellStyle name="Финансовый 2 2" xfId="7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266700</xdr:rowOff>
    </xdr:to>
    <xdr:pic>
      <xdr:nvPicPr>
        <xdr:cNvPr id="13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8075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266700</xdr:colOff>
      <xdr:row>10</xdr:row>
      <xdr:rowOff>266700</xdr:rowOff>
    </xdr:to>
    <xdr:pic>
      <xdr:nvPicPr>
        <xdr:cNvPr id="1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276225</xdr:colOff>
      <xdr:row>11</xdr:row>
      <xdr:rowOff>266700</xdr:rowOff>
    </xdr:to>
    <xdr:pic>
      <xdr:nvPicPr>
        <xdr:cNvPr id="15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276225</xdr:colOff>
      <xdr:row>12</xdr:row>
      <xdr:rowOff>266700</xdr:rowOff>
    </xdr:to>
    <xdr:pic>
      <xdr:nvPicPr>
        <xdr:cNvPr id="16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8657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276225</xdr:colOff>
      <xdr:row>13</xdr:row>
      <xdr:rowOff>266700</xdr:rowOff>
    </xdr:to>
    <xdr:pic>
      <xdr:nvPicPr>
        <xdr:cNvPr id="17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39075"/>
          <a:ext cx="2762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266700</xdr:colOff>
      <xdr:row>14</xdr:row>
      <xdr:rowOff>266700</xdr:rowOff>
    </xdr:to>
    <xdr:pic>
      <xdr:nvPicPr>
        <xdr:cNvPr id="18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266700</xdr:colOff>
      <xdr:row>15</xdr:row>
      <xdr:rowOff>266700</xdr:rowOff>
    </xdr:to>
    <xdr:pic>
      <xdr:nvPicPr>
        <xdr:cNvPr id="19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6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266700</xdr:colOff>
      <xdr:row>16</xdr:row>
      <xdr:rowOff>266700</xdr:rowOff>
    </xdr:to>
    <xdr:pic>
      <xdr:nvPicPr>
        <xdr:cNvPr id="20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30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42;&#1099;&#1087;&#1072;&#1076;&#1072;&#1102;&#1097;&#1080;&#1077;%20&#1076;&#1086;&#1093;&#1086;&#1076;&#1099;%20&#1076;&#1086;%2015&#1082;&#1042;&#1090;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55;&#1088;&#1080;&#1083;&#1086;&#1078;&#1077;&#1085;&#1080;&#1077;%20N%202%20&#1088;&#1072;&#1089;&#1095;&#1077;&#1090;%201135%20%20%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54;&#1088;&#1075;&#1072;&#1085;&#1080;&#1079;&#1072;&#1094;&#1080;&#1080;/&#1069;&#1057;&#1050;%20&#1069;&#1085;&#1077;&#1088;&#1075;&#1080;&#1103;/&#1058;&#1072;&#1088;&#1080;&#1092;%202019-2020/&#1058;&#1077;&#1093;&#1087;&#1088;&#1080;&#1089;&#1086;&#1077;&#1076;&#1080;&#1085;&#1077;&#1085;&#1080;&#1077;/&#1056;&#1069;&#1050;/&#1055;&#1088;&#1080;&#1083;&#1086;&#1078;&#1077;&#1085;&#1080;&#1077;%20N%203%20&#1088;&#1072;&#1089;&#1095;&#1077;&#1090;%201135%20%20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 (3)"/>
      <sheetName val="Лист2"/>
      <sheetName val="Лист3"/>
    </sheetNames>
    <sheetDataSet>
      <sheetData sheetId="0"/>
      <sheetData sheetId="1"/>
      <sheetData sheetId="2">
        <row r="15">
          <cell r="C15">
            <v>320.53159543140151</v>
          </cell>
          <cell r="D15">
            <v>3574.4</v>
          </cell>
        </row>
        <row r="17">
          <cell r="E17">
            <v>933.57118197365799</v>
          </cell>
        </row>
        <row r="22">
          <cell r="C22">
            <v>249316.3847575534</v>
          </cell>
          <cell r="D22">
            <v>0.54</v>
          </cell>
          <cell r="E22">
            <v>134.63084776907885</v>
          </cell>
        </row>
        <row r="34">
          <cell r="C34">
            <v>3195.7613368183165</v>
          </cell>
          <cell r="D34">
            <v>250</v>
          </cell>
          <cell r="E34">
            <v>798.94033420457913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>
        <row r="17">
          <cell r="E17">
            <v>3574.4</v>
          </cell>
        </row>
        <row r="24">
          <cell r="C24">
            <v>763805.42314000102</v>
          </cell>
        </row>
        <row r="25">
          <cell r="C25">
            <v>2848910.1999859274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>
        <row r="20">
          <cell r="C20">
            <v>101.74326500000001</v>
          </cell>
        </row>
        <row r="22">
          <cell r="C22">
            <v>3074.3821272</v>
          </cell>
        </row>
        <row r="23">
          <cell r="C23">
            <v>940.76093092320002</v>
          </cell>
        </row>
        <row r="25">
          <cell r="C25">
            <v>272.54116000000005</v>
          </cell>
        </row>
        <row r="32">
          <cell r="C32">
            <v>368.99627471273044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kenerg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B68D365C87DD12C3005D9B461515A31DF5E00627EE1A8B88471CB77745D0FE2FE0F07D2CDY2Q9F" TargetMode="External"/><Relationship Id="rId2" Type="http://schemas.openxmlformats.org/officeDocument/2006/relationships/hyperlink" Target="consultantplus://offline/ref=2B68D365C87DD12C3005D9B461515A31DF5E00627EE1A8B88471CB77745D0FE2FE0F07D2CDY2Q9F" TargetMode="External"/><Relationship Id="rId1" Type="http://schemas.openxmlformats.org/officeDocument/2006/relationships/hyperlink" Target="consultantplus://offline/ref=2B68D365C87DD12C3005D9B461515A31DF5E00627EE1A8B88471CB77745D0FE2FE0F07D2CDY2Q9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:F2"/>
    </sheetView>
  </sheetViews>
  <sheetFormatPr defaultRowHeight="15" x14ac:dyDescent="0.25"/>
  <cols>
    <col min="2" max="2" width="36.5703125" customWidth="1"/>
    <col min="3" max="3" width="17.5703125" bestFit="1" customWidth="1"/>
    <col min="4" max="4" width="13.28515625" customWidth="1"/>
    <col min="5" max="5" width="8.7109375" customWidth="1"/>
  </cols>
  <sheetData>
    <row r="1" spans="1:6" s="14" customFormat="1" x14ac:dyDescent="0.25">
      <c r="A1" s="45" t="s">
        <v>194</v>
      </c>
      <c r="B1" s="45"/>
      <c r="C1" s="45"/>
      <c r="D1" s="45"/>
      <c r="E1" s="45"/>
      <c r="F1" s="45"/>
    </row>
    <row r="2" spans="1:6" s="14" customFormat="1" x14ac:dyDescent="0.25">
      <c r="A2" s="45" t="s">
        <v>0</v>
      </c>
      <c r="B2" s="45"/>
      <c r="C2" s="45"/>
      <c r="D2" s="45"/>
      <c r="E2" s="45"/>
      <c r="F2" s="45"/>
    </row>
    <row r="3" spans="1:6" s="14" customFormat="1" x14ac:dyDescent="0.25">
      <c r="A3" s="45" t="s">
        <v>1</v>
      </c>
      <c r="B3" s="45"/>
      <c r="C3" s="45"/>
      <c r="D3" s="45"/>
      <c r="E3" s="45"/>
      <c r="F3" s="45"/>
    </row>
    <row r="4" spans="1:6" s="14" customFormat="1" x14ac:dyDescent="0.25">
      <c r="A4" s="45" t="s">
        <v>2</v>
      </c>
      <c r="B4" s="45"/>
      <c r="C4" s="45"/>
      <c r="D4" s="45"/>
      <c r="E4" s="45"/>
      <c r="F4" s="45"/>
    </row>
    <row r="5" spans="1:6" x14ac:dyDescent="0.25">
      <c r="D5" s="1"/>
    </row>
    <row r="6" spans="1:6" ht="18.75" x14ac:dyDescent="0.25">
      <c r="C6" s="2" t="s">
        <v>164</v>
      </c>
    </row>
    <row r="7" spans="1:6" ht="18.75" x14ac:dyDescent="0.25">
      <c r="C7" s="2" t="s">
        <v>165</v>
      </c>
    </row>
    <row r="8" spans="1:6" ht="19.5" thickBot="1" x14ac:dyDescent="0.3">
      <c r="B8" s="3" t="s">
        <v>179</v>
      </c>
      <c r="C8" s="4" t="s">
        <v>166</v>
      </c>
      <c r="D8" s="3">
        <v>2019</v>
      </c>
      <c r="E8" s="5" t="s">
        <v>167</v>
      </c>
    </row>
    <row r="9" spans="1:6" x14ac:dyDescent="0.25">
      <c r="B9" s="6" t="s">
        <v>168</v>
      </c>
      <c r="D9" s="6"/>
      <c r="E9" s="6"/>
      <c r="F9" s="7"/>
    </row>
    <row r="10" spans="1:6" x14ac:dyDescent="0.25">
      <c r="B10" s="6"/>
      <c r="D10" s="6"/>
      <c r="E10" s="6"/>
      <c r="F10" s="7"/>
    </row>
    <row r="11" spans="1:6" ht="33.75" customHeight="1" x14ac:dyDescent="0.25">
      <c r="B11" s="8" t="s">
        <v>169</v>
      </c>
      <c r="C11" s="46" t="s">
        <v>180</v>
      </c>
      <c r="D11" s="46"/>
      <c r="E11" s="46"/>
      <c r="F11" s="46"/>
    </row>
    <row r="12" spans="1:6" x14ac:dyDescent="0.25">
      <c r="B12" s="9"/>
    </row>
    <row r="13" spans="1:6" ht="16.5" x14ac:dyDescent="0.25">
      <c r="B13" s="8" t="s">
        <v>170</v>
      </c>
      <c r="C13" s="46" t="s">
        <v>179</v>
      </c>
      <c r="D13" s="46"/>
      <c r="E13" s="46"/>
      <c r="F13" s="46"/>
    </row>
    <row r="14" spans="1:6" x14ac:dyDescent="0.25">
      <c r="B14" s="9"/>
    </row>
    <row r="15" spans="1:6" ht="33.75" customHeight="1" x14ac:dyDescent="0.25">
      <c r="B15" s="8" t="s">
        <v>171</v>
      </c>
      <c r="C15" s="46" t="s">
        <v>181</v>
      </c>
      <c r="D15" s="46"/>
      <c r="E15" s="46"/>
      <c r="F15" s="46"/>
    </row>
    <row r="16" spans="1:6" x14ac:dyDescent="0.25">
      <c r="B16" s="9"/>
    </row>
    <row r="17" spans="2:6" ht="34.5" customHeight="1" x14ac:dyDescent="0.25">
      <c r="B17" s="8" t="s">
        <v>172</v>
      </c>
      <c r="C17" s="46" t="s">
        <v>182</v>
      </c>
      <c r="D17" s="46"/>
      <c r="E17" s="46"/>
      <c r="F17" s="46"/>
    </row>
    <row r="18" spans="2:6" x14ac:dyDescent="0.25">
      <c r="B18" s="9"/>
    </row>
    <row r="19" spans="2:6" ht="16.5" x14ac:dyDescent="0.25">
      <c r="B19" s="8" t="s">
        <v>173</v>
      </c>
      <c r="C19" s="10">
        <v>2452043606</v>
      </c>
    </row>
    <row r="20" spans="2:6" x14ac:dyDescent="0.25">
      <c r="B20" s="11"/>
    </row>
    <row r="21" spans="2:6" ht="16.5" x14ac:dyDescent="0.25">
      <c r="B21" s="8" t="s">
        <v>174</v>
      </c>
      <c r="C21" s="10">
        <v>245201001</v>
      </c>
    </row>
    <row r="22" spans="2:6" x14ac:dyDescent="0.25">
      <c r="B22" s="11"/>
    </row>
    <row r="23" spans="2:6" ht="16.5" x14ac:dyDescent="0.25">
      <c r="B23" s="8" t="s">
        <v>175</v>
      </c>
      <c r="C23" s="8" t="s">
        <v>183</v>
      </c>
    </row>
    <row r="24" spans="2:6" x14ac:dyDescent="0.25">
      <c r="B24" s="9"/>
    </row>
    <row r="25" spans="2:6" ht="16.5" x14ac:dyDescent="0.25">
      <c r="B25" s="8" t="s">
        <v>176</v>
      </c>
      <c r="C25" s="12" t="s">
        <v>184</v>
      </c>
    </row>
    <row r="26" spans="2:6" x14ac:dyDescent="0.25">
      <c r="B26" s="9"/>
    </row>
    <row r="27" spans="2:6" ht="16.5" x14ac:dyDescent="0.25">
      <c r="B27" s="8" t="s">
        <v>177</v>
      </c>
      <c r="C27" s="8" t="s">
        <v>185</v>
      </c>
    </row>
    <row r="28" spans="2:6" x14ac:dyDescent="0.25">
      <c r="B28" s="9"/>
    </row>
    <row r="29" spans="2:6" ht="16.5" x14ac:dyDescent="0.25">
      <c r="B29" s="8" t="s">
        <v>178</v>
      </c>
      <c r="C29" s="8" t="s">
        <v>155</v>
      </c>
    </row>
    <row r="30" spans="2:6" x14ac:dyDescent="0.25">
      <c r="C30" s="11"/>
    </row>
  </sheetData>
  <mergeCells count="8">
    <mergeCell ref="C13:F13"/>
    <mergeCell ref="C15:F15"/>
    <mergeCell ref="C17:F17"/>
    <mergeCell ref="A1:F1"/>
    <mergeCell ref="A2:F2"/>
    <mergeCell ref="A3:F3"/>
    <mergeCell ref="A4:F4"/>
    <mergeCell ref="C11:F11"/>
  </mergeCells>
  <hyperlinks>
    <hyperlink ref="C2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I5" sqref="I5"/>
    </sheetView>
  </sheetViews>
  <sheetFormatPr defaultRowHeight="15" x14ac:dyDescent="0.25"/>
  <cols>
    <col min="1" max="1" width="9.140625" style="14"/>
    <col min="2" max="2" width="40" style="14" customWidth="1"/>
    <col min="3" max="3" width="9.140625" style="14"/>
    <col min="4" max="4" width="13.5703125" style="14" customWidth="1"/>
    <col min="5" max="5" width="12.140625" style="14" customWidth="1"/>
    <col min="6" max="6" width="14.7109375" style="14" customWidth="1"/>
    <col min="7" max="16384" width="9.140625" style="14"/>
  </cols>
  <sheetData>
    <row r="1" spans="1:6" ht="76.5" customHeight="1" x14ac:dyDescent="0.25">
      <c r="A1" s="50" t="s">
        <v>20</v>
      </c>
      <c r="B1" s="50"/>
      <c r="C1" s="50"/>
      <c r="D1" s="50"/>
      <c r="E1" s="50"/>
      <c r="F1" s="50"/>
    </row>
    <row r="2" spans="1:6" ht="95.25" customHeight="1" x14ac:dyDescent="0.25">
      <c r="A2" s="51" t="s">
        <v>161</v>
      </c>
      <c r="B2" s="51"/>
      <c r="C2" s="51"/>
      <c r="D2" s="51"/>
      <c r="E2" s="51"/>
      <c r="F2" s="51"/>
    </row>
    <row r="3" spans="1:6" ht="117.75" customHeight="1" x14ac:dyDescent="0.25">
      <c r="A3" s="17" t="s">
        <v>21</v>
      </c>
      <c r="B3" s="17" t="s">
        <v>22</v>
      </c>
      <c r="C3" s="17" t="s">
        <v>4</v>
      </c>
      <c r="D3" s="17" t="s">
        <v>159</v>
      </c>
      <c r="E3" s="17" t="s">
        <v>163</v>
      </c>
      <c r="F3" s="17" t="s">
        <v>162</v>
      </c>
    </row>
    <row r="4" spans="1:6" ht="30" x14ac:dyDescent="0.25">
      <c r="A4" s="17">
        <v>1</v>
      </c>
      <c r="B4" s="18" t="s">
        <v>23</v>
      </c>
      <c r="C4" s="17"/>
      <c r="D4" s="17" t="s">
        <v>151</v>
      </c>
      <c r="E4" s="17" t="s">
        <v>152</v>
      </c>
      <c r="F4" s="17" t="s">
        <v>152</v>
      </c>
    </row>
    <row r="5" spans="1:6" ht="30" x14ac:dyDescent="0.25">
      <c r="A5" s="17" t="s">
        <v>24</v>
      </c>
      <c r="B5" s="18" t="s">
        <v>25</v>
      </c>
      <c r="C5" s="17" t="s">
        <v>26</v>
      </c>
      <c r="D5" s="17">
        <v>7382</v>
      </c>
      <c r="E5" s="17">
        <v>20639.89</v>
      </c>
      <c r="F5" s="17">
        <v>66251.89</v>
      </c>
    </row>
    <row r="6" spans="1:6" ht="30" x14ac:dyDescent="0.25">
      <c r="A6" s="17" t="s">
        <v>27</v>
      </c>
      <c r="B6" s="18" t="s">
        <v>28</v>
      </c>
      <c r="C6" s="17" t="s">
        <v>26</v>
      </c>
      <c r="D6" s="17">
        <v>-4413</v>
      </c>
      <c r="E6" s="17">
        <v>0</v>
      </c>
      <c r="F6" s="17">
        <v>0</v>
      </c>
    </row>
    <row r="7" spans="1:6" ht="30" x14ac:dyDescent="0.25">
      <c r="A7" s="17" t="s">
        <v>29</v>
      </c>
      <c r="B7" s="18" t="s">
        <v>30</v>
      </c>
      <c r="C7" s="17" t="s">
        <v>26</v>
      </c>
      <c r="D7" s="17"/>
      <c r="E7" s="17">
        <v>0</v>
      </c>
      <c r="F7" s="17">
        <v>0</v>
      </c>
    </row>
    <row r="8" spans="1:6" ht="30" x14ac:dyDescent="0.25">
      <c r="A8" s="17" t="s">
        <v>31</v>
      </c>
      <c r="B8" s="18" t="s">
        <v>32</v>
      </c>
      <c r="C8" s="17" t="s">
        <v>26</v>
      </c>
      <c r="D8" s="17">
        <v>-4413</v>
      </c>
      <c r="E8" s="17">
        <v>0</v>
      </c>
      <c r="F8" s="17">
        <v>0</v>
      </c>
    </row>
    <row r="9" spans="1:6" x14ac:dyDescent="0.25">
      <c r="A9" s="17">
        <v>2</v>
      </c>
      <c r="B9" s="18" t="s">
        <v>33</v>
      </c>
      <c r="C9" s="17"/>
      <c r="D9" s="17"/>
      <c r="E9" s="17"/>
      <c r="F9" s="17"/>
    </row>
    <row r="10" spans="1:6" ht="60" x14ac:dyDescent="0.25">
      <c r="A10" s="17" t="s">
        <v>34</v>
      </c>
      <c r="B10" s="18" t="s">
        <v>35</v>
      </c>
      <c r="C10" s="17" t="s">
        <v>36</v>
      </c>
      <c r="D10" s="17"/>
      <c r="E10" s="17">
        <v>0</v>
      </c>
      <c r="F10" s="17">
        <v>0</v>
      </c>
    </row>
    <row r="11" spans="1:6" ht="30" x14ac:dyDescent="0.25">
      <c r="A11" s="17">
        <v>3</v>
      </c>
      <c r="B11" s="18" t="s">
        <v>37</v>
      </c>
      <c r="C11" s="17"/>
      <c r="D11" s="17"/>
      <c r="E11" s="17"/>
      <c r="F11" s="17"/>
    </row>
    <row r="12" spans="1:6" x14ac:dyDescent="0.25">
      <c r="A12" s="17" t="s">
        <v>38</v>
      </c>
      <c r="B12" s="22" t="s">
        <v>42</v>
      </c>
      <c r="C12" s="17" t="s">
        <v>39</v>
      </c>
      <c r="D12" s="17">
        <v>3.6269999999999998</v>
      </c>
      <c r="E12" s="17">
        <v>6.5229999999999997</v>
      </c>
      <c r="F12" s="17">
        <v>7.3141999999999996</v>
      </c>
    </row>
    <row r="13" spans="1:6" ht="30" x14ac:dyDescent="0.25">
      <c r="A13" s="17" t="s">
        <v>40</v>
      </c>
      <c r="B13" s="22" t="s">
        <v>44</v>
      </c>
      <c r="C13" s="17" t="s">
        <v>45</v>
      </c>
      <c r="D13" s="17">
        <v>4082.21</v>
      </c>
      <c r="E13" s="17">
        <v>47158</v>
      </c>
      <c r="F13" s="17">
        <v>56230.8</v>
      </c>
    </row>
    <row r="14" spans="1:6" ht="45" x14ac:dyDescent="0.25">
      <c r="A14" s="17" t="s">
        <v>41</v>
      </c>
      <c r="B14" s="22" t="s">
        <v>47</v>
      </c>
      <c r="C14" s="17" t="s">
        <v>45</v>
      </c>
      <c r="D14" s="17">
        <v>1856.3</v>
      </c>
      <c r="E14" s="17">
        <v>22484</v>
      </c>
      <c r="F14" s="17">
        <v>26809.7</v>
      </c>
    </row>
    <row r="15" spans="1:6" ht="60" x14ac:dyDescent="0.25">
      <c r="A15" s="17" t="s">
        <v>43</v>
      </c>
      <c r="B15" s="22" t="s">
        <v>48</v>
      </c>
      <c r="C15" s="17" t="s">
        <v>36</v>
      </c>
      <c r="D15" s="17">
        <v>18.37</v>
      </c>
      <c r="E15" s="17">
        <v>10.62</v>
      </c>
      <c r="F15" s="17">
        <v>10.43</v>
      </c>
    </row>
    <row r="16" spans="1:6" ht="45" x14ac:dyDescent="0.25">
      <c r="A16" s="17" t="s">
        <v>46</v>
      </c>
      <c r="B16" s="22" t="s">
        <v>49</v>
      </c>
      <c r="C16" s="17"/>
      <c r="D16" s="17" t="s">
        <v>152</v>
      </c>
      <c r="E16" s="17" t="s">
        <v>152</v>
      </c>
      <c r="F16" s="17"/>
    </row>
    <row r="17" spans="1:6" ht="45" x14ac:dyDescent="0.25">
      <c r="A17" s="17">
        <v>4</v>
      </c>
      <c r="B17" s="18" t="s">
        <v>50</v>
      </c>
      <c r="C17" s="17"/>
      <c r="D17" s="17">
        <v>12054</v>
      </c>
      <c r="E17" s="17">
        <f>E18+E24</f>
        <v>20639.89</v>
      </c>
      <c r="F17" s="17">
        <f>F18+F24</f>
        <v>66251.889999999985</v>
      </c>
    </row>
    <row r="18" spans="1:6" ht="45" x14ac:dyDescent="0.25">
      <c r="A18" s="17" t="s">
        <v>51</v>
      </c>
      <c r="B18" s="18" t="s">
        <v>186</v>
      </c>
      <c r="C18" s="17" t="s">
        <v>26</v>
      </c>
      <c r="D18" s="17">
        <f>D20+D21+D22+D23</f>
        <v>9042.2000000000007</v>
      </c>
      <c r="E18" s="17">
        <f>E20+E21+E22+E23</f>
        <v>15456.13</v>
      </c>
      <c r="F18" s="17">
        <f>F20+F21+F22+F23</f>
        <v>55907.929999999993</v>
      </c>
    </row>
    <row r="19" spans="1:6" x14ac:dyDescent="0.25">
      <c r="A19" s="17"/>
      <c r="B19" s="18" t="s">
        <v>52</v>
      </c>
      <c r="C19" s="17"/>
      <c r="D19" s="17"/>
      <c r="E19" s="17"/>
      <c r="F19" s="17"/>
    </row>
    <row r="20" spans="1:6" x14ac:dyDescent="0.25">
      <c r="A20" s="17"/>
      <c r="B20" s="18" t="s">
        <v>53</v>
      </c>
      <c r="C20" s="17"/>
      <c r="D20" s="17">
        <v>4517.6000000000004</v>
      </c>
      <c r="E20" s="17">
        <v>10152.83</v>
      </c>
      <c r="F20" s="17">
        <v>22700</v>
      </c>
    </row>
    <row r="21" spans="1:6" x14ac:dyDescent="0.25">
      <c r="A21" s="17"/>
      <c r="B21" s="18" t="s">
        <v>54</v>
      </c>
      <c r="C21" s="17"/>
      <c r="D21" s="17">
        <v>257.8</v>
      </c>
      <c r="E21" s="17">
        <v>2591.77</v>
      </c>
      <c r="F21" s="17">
        <v>25827.73</v>
      </c>
    </row>
    <row r="22" spans="1:6" x14ac:dyDescent="0.25">
      <c r="A22" s="17"/>
      <c r="B22" s="18" t="s">
        <v>55</v>
      </c>
      <c r="C22" s="17"/>
      <c r="D22" s="17">
        <v>1208</v>
      </c>
      <c r="E22" s="17">
        <v>2347.1999999999998</v>
      </c>
      <c r="F22" s="17">
        <v>3989.6</v>
      </c>
    </row>
    <row r="23" spans="1:6" ht="30" x14ac:dyDescent="0.25">
      <c r="A23" s="17"/>
      <c r="B23" s="18" t="s">
        <v>160</v>
      </c>
      <c r="C23" s="17"/>
      <c r="D23" s="17">
        <v>3058.8</v>
      </c>
      <c r="E23" s="17">
        <v>364.33</v>
      </c>
      <c r="F23" s="17">
        <v>3390.6</v>
      </c>
    </row>
    <row r="24" spans="1:6" ht="45" x14ac:dyDescent="0.25">
      <c r="A24" s="17" t="s">
        <v>56</v>
      </c>
      <c r="B24" s="18" t="s">
        <v>187</v>
      </c>
      <c r="C24" s="17" t="s">
        <v>26</v>
      </c>
      <c r="D24" s="17">
        <v>2622.8</v>
      </c>
      <c r="E24" s="17">
        <v>5183.76</v>
      </c>
      <c r="F24" s="17">
        <v>10343.959999999999</v>
      </c>
    </row>
    <row r="25" spans="1:6" ht="30" x14ac:dyDescent="0.25">
      <c r="A25" s="17" t="s">
        <v>57</v>
      </c>
      <c r="B25" s="18" t="s">
        <v>58</v>
      </c>
      <c r="C25" s="17" t="s">
        <v>26</v>
      </c>
      <c r="D25" s="17">
        <f t="shared" ref="D25" si="0">D5-D6-D18-D24</f>
        <v>129.99999999999909</v>
      </c>
      <c r="E25" s="17">
        <f>E5-E6-E18-E24</f>
        <v>0</v>
      </c>
      <c r="F25" s="17">
        <f t="shared" ref="F25" si="1">F5-F6-F18-F24</f>
        <v>0</v>
      </c>
    </row>
    <row r="26" spans="1:6" ht="30" x14ac:dyDescent="0.25">
      <c r="A26" s="17" t="s">
        <v>59</v>
      </c>
      <c r="B26" s="18" t="s">
        <v>60</v>
      </c>
      <c r="C26" s="17" t="s">
        <v>26</v>
      </c>
      <c r="D26" s="17">
        <v>0</v>
      </c>
      <c r="E26" s="17">
        <v>0</v>
      </c>
      <c r="F26" s="17">
        <v>0</v>
      </c>
    </row>
    <row r="27" spans="1:6" ht="45" x14ac:dyDescent="0.25">
      <c r="A27" s="47" t="s">
        <v>61</v>
      </c>
      <c r="B27" s="18" t="s">
        <v>62</v>
      </c>
      <c r="C27" s="17"/>
      <c r="D27" s="17">
        <v>0</v>
      </c>
      <c r="E27" s="17">
        <v>0</v>
      </c>
      <c r="F27" s="17">
        <v>0</v>
      </c>
    </row>
    <row r="28" spans="1:6" x14ac:dyDescent="0.25">
      <c r="A28" s="47"/>
      <c r="B28" s="18" t="s">
        <v>63</v>
      </c>
      <c r="C28" s="17"/>
      <c r="D28" s="17"/>
      <c r="E28" s="17"/>
      <c r="F28" s="17"/>
    </row>
    <row r="29" spans="1:6" x14ac:dyDescent="0.25">
      <c r="A29" s="47"/>
      <c r="B29" s="22" t="s">
        <v>64</v>
      </c>
      <c r="C29" s="17" t="s">
        <v>65</v>
      </c>
      <c r="D29" s="17">
        <v>863.4</v>
      </c>
      <c r="E29" s="17">
        <v>1063.05</v>
      </c>
      <c r="F29" s="17">
        <v>1140.76</v>
      </c>
    </row>
    <row r="30" spans="1:6" ht="45" x14ac:dyDescent="0.25">
      <c r="A30" s="47"/>
      <c r="B30" s="22" t="s">
        <v>66</v>
      </c>
      <c r="C30" s="17" t="s">
        <v>67</v>
      </c>
      <c r="D30" s="23">
        <f>D17/D29</f>
        <v>13.961084086170953</v>
      </c>
      <c r="E30" s="23">
        <f>E17/E29</f>
        <v>19.415728328865058</v>
      </c>
      <c r="F30" s="23">
        <f>F17/F29</f>
        <v>58.076974999123379</v>
      </c>
    </row>
    <row r="31" spans="1:6" ht="45" x14ac:dyDescent="0.25">
      <c r="A31" s="17">
        <v>5</v>
      </c>
      <c r="B31" s="18" t="s">
        <v>68</v>
      </c>
      <c r="C31" s="17"/>
      <c r="D31" s="17"/>
      <c r="E31" s="17"/>
      <c r="F31" s="17"/>
    </row>
    <row r="32" spans="1:6" x14ac:dyDescent="0.25">
      <c r="A32" s="17" t="s">
        <v>69</v>
      </c>
      <c r="B32" s="18" t="s">
        <v>70</v>
      </c>
      <c r="C32" s="17" t="s">
        <v>71</v>
      </c>
      <c r="D32" s="17">
        <v>28</v>
      </c>
      <c r="E32" s="17">
        <v>34</v>
      </c>
      <c r="F32" s="17">
        <v>50</v>
      </c>
    </row>
    <row r="33" spans="1:6" ht="60" x14ac:dyDescent="0.25">
      <c r="A33" s="17" t="s">
        <v>72</v>
      </c>
      <c r="B33" s="18" t="s">
        <v>73</v>
      </c>
      <c r="C33" s="17" t="s">
        <v>74</v>
      </c>
      <c r="D33" s="17">
        <v>32.268999999999998</v>
      </c>
      <c r="E33" s="17">
        <v>24.884</v>
      </c>
      <c r="F33" s="24">
        <f>F20/F32/12</f>
        <v>37.833333333333336</v>
      </c>
    </row>
    <row r="34" spans="1:6" ht="45" x14ac:dyDescent="0.25">
      <c r="A34" s="47" t="s">
        <v>75</v>
      </c>
      <c r="B34" s="18" t="s">
        <v>76</v>
      </c>
      <c r="C34" s="17"/>
      <c r="D34" s="17" t="s">
        <v>154</v>
      </c>
      <c r="E34" s="17" t="s">
        <v>153</v>
      </c>
      <c r="F34" s="17"/>
    </row>
    <row r="35" spans="1:6" x14ac:dyDescent="0.25">
      <c r="A35" s="47"/>
      <c r="B35" s="18" t="s">
        <v>63</v>
      </c>
      <c r="C35" s="17"/>
      <c r="D35" s="17"/>
      <c r="E35" s="17"/>
      <c r="F35" s="17"/>
    </row>
    <row r="36" spans="1:6" ht="30" x14ac:dyDescent="0.25">
      <c r="A36" s="47"/>
      <c r="B36" s="18" t="s">
        <v>77</v>
      </c>
      <c r="C36" s="17" t="s">
        <v>26</v>
      </c>
      <c r="D36" s="17"/>
      <c r="E36" s="17"/>
      <c r="F36" s="17"/>
    </row>
    <row r="37" spans="1:6" ht="45" x14ac:dyDescent="0.25">
      <c r="A37" s="47"/>
      <c r="B37" s="18" t="s">
        <v>78</v>
      </c>
      <c r="C37" s="17" t="s">
        <v>26</v>
      </c>
      <c r="D37" s="17"/>
      <c r="E37" s="17"/>
      <c r="F37" s="17"/>
    </row>
    <row r="39" spans="1:6" ht="165.75" customHeight="1" x14ac:dyDescent="0.25">
      <c r="A39" s="48" t="s">
        <v>79</v>
      </c>
      <c r="B39" s="49"/>
      <c r="C39" s="49"/>
      <c r="D39" s="49"/>
      <c r="E39" s="49"/>
      <c r="F39" s="49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/>
    <hyperlink ref="B13" location="Par284" display="Par284"/>
    <hyperlink ref="B14" location="Par284" display="Par284"/>
    <hyperlink ref="B15" location="Par284" display="Par284"/>
    <hyperlink ref="B16" location="Par284" display="Par284"/>
    <hyperlink ref="B29" location="Par284" display="Par284"/>
    <hyperlink ref="B30" location="Par284" display="Par284"/>
  </hyperlinks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view="pageBreakPreview" zoomScale="112" zoomScaleNormal="100" zoomScaleSheetLayoutView="112" workbookViewId="0">
      <selection activeCell="B17" sqref="B17"/>
    </sheetView>
  </sheetViews>
  <sheetFormatPr defaultRowHeight="15" x14ac:dyDescent="0.25"/>
  <cols>
    <col min="1" max="1" width="8.28515625" style="14" customWidth="1"/>
    <col min="2" max="2" width="56.28515625" style="14" customWidth="1"/>
    <col min="3" max="3" width="16.85546875" style="14" customWidth="1"/>
    <col min="4" max="4" width="13" style="14" customWidth="1"/>
    <col min="5" max="5" width="15.28515625" style="14" customWidth="1"/>
    <col min="6" max="16384" width="9.140625" style="14"/>
  </cols>
  <sheetData>
    <row r="1" spans="1:12" x14ac:dyDescent="0.25">
      <c r="A1" s="45" t="s">
        <v>195</v>
      </c>
      <c r="B1" s="45"/>
      <c r="C1" s="45"/>
      <c r="D1" s="45"/>
      <c r="E1" s="45"/>
    </row>
    <row r="2" spans="1:12" x14ac:dyDescent="0.25">
      <c r="A2" s="45" t="s">
        <v>0</v>
      </c>
      <c r="B2" s="45"/>
      <c r="C2" s="45"/>
      <c r="D2" s="45"/>
      <c r="E2" s="45"/>
    </row>
    <row r="3" spans="1:12" x14ac:dyDescent="0.25">
      <c r="A3" s="45" t="s">
        <v>1</v>
      </c>
      <c r="B3" s="45"/>
      <c r="C3" s="45"/>
      <c r="D3" s="45"/>
      <c r="E3" s="45"/>
    </row>
    <row r="4" spans="1:12" x14ac:dyDescent="0.25">
      <c r="A4" s="45" t="s">
        <v>2</v>
      </c>
      <c r="B4" s="45"/>
      <c r="C4" s="45"/>
      <c r="D4" s="45"/>
      <c r="E4" s="45"/>
    </row>
    <row r="6" spans="1:12" x14ac:dyDescent="0.25">
      <c r="A6" s="51" t="s">
        <v>188</v>
      </c>
      <c r="B6" s="63"/>
      <c r="C6" s="63"/>
      <c r="D6" s="63"/>
      <c r="E6" s="63"/>
    </row>
    <row r="7" spans="1:12" ht="96.75" customHeight="1" x14ac:dyDescent="0.25">
      <c r="A7" s="63"/>
      <c r="B7" s="63"/>
      <c r="C7" s="63"/>
      <c r="D7" s="63"/>
      <c r="E7" s="63"/>
    </row>
    <row r="8" spans="1:12" ht="33" customHeight="1" x14ac:dyDescent="0.25">
      <c r="A8" s="55" t="s">
        <v>3</v>
      </c>
      <c r="B8" s="56"/>
      <c r="C8" s="59" t="s">
        <v>4</v>
      </c>
      <c r="D8" s="61" t="s">
        <v>5</v>
      </c>
      <c r="E8" s="62"/>
    </row>
    <row r="9" spans="1:12" ht="66.75" customHeight="1" x14ac:dyDescent="0.25">
      <c r="A9" s="57"/>
      <c r="B9" s="58"/>
      <c r="C9" s="60"/>
      <c r="D9" s="17" t="s">
        <v>6</v>
      </c>
      <c r="E9" s="17" t="s">
        <v>7</v>
      </c>
    </row>
    <row r="10" spans="1:12" ht="165" x14ac:dyDescent="0.25">
      <c r="A10" s="25"/>
      <c r="B10" s="26" t="s">
        <v>19</v>
      </c>
      <c r="C10" s="17" t="s">
        <v>8</v>
      </c>
      <c r="D10" s="19">
        <f>D11+D12+D14</f>
        <v>1331.2510513193627</v>
      </c>
      <c r="E10" s="19">
        <f>E11+E12+E14</f>
        <v>1331.2510513193627</v>
      </c>
      <c r="K10" s="27"/>
      <c r="L10" s="28"/>
    </row>
    <row r="11" spans="1:12" ht="45" x14ac:dyDescent="0.25">
      <c r="A11" s="25"/>
      <c r="B11" s="21" t="s">
        <v>9</v>
      </c>
      <c r="C11" s="17" t="s">
        <v>8</v>
      </c>
      <c r="D11" s="19">
        <v>320.53159543140151</v>
      </c>
      <c r="E11" s="19">
        <v>320.53159543140151</v>
      </c>
    </row>
    <row r="12" spans="1:12" ht="45" x14ac:dyDescent="0.25">
      <c r="A12" s="25"/>
      <c r="B12" s="21" t="s">
        <v>10</v>
      </c>
      <c r="C12" s="17" t="s">
        <v>8</v>
      </c>
      <c r="D12" s="19">
        <v>213.687730287601</v>
      </c>
      <c r="E12" s="19">
        <v>213.687730287601</v>
      </c>
    </row>
    <row r="13" spans="1:12" ht="75" x14ac:dyDescent="0.25">
      <c r="A13" s="25"/>
      <c r="B13" s="21" t="s">
        <v>12</v>
      </c>
      <c r="C13" s="17" t="s">
        <v>11</v>
      </c>
      <c r="D13" s="17" t="s">
        <v>155</v>
      </c>
      <c r="E13" s="17" t="s">
        <v>155</v>
      </c>
    </row>
    <row r="14" spans="1:12" ht="90" x14ac:dyDescent="0.25">
      <c r="A14" s="25"/>
      <c r="B14" s="21" t="s">
        <v>13</v>
      </c>
      <c r="C14" s="17" t="s">
        <v>8</v>
      </c>
      <c r="D14" s="19">
        <v>797.03172560036012</v>
      </c>
      <c r="E14" s="19">
        <v>797.03172560036012</v>
      </c>
    </row>
    <row r="15" spans="1:12" ht="120" x14ac:dyDescent="0.25">
      <c r="A15" s="16" t="s">
        <v>14</v>
      </c>
      <c r="B15" s="29" t="s">
        <v>15</v>
      </c>
      <c r="C15" s="17" t="s">
        <v>11</v>
      </c>
      <c r="D15" s="39">
        <v>249316.3847575534</v>
      </c>
      <c r="E15" s="39">
        <v>249316.3847575534</v>
      </c>
    </row>
    <row r="16" spans="1:12" ht="120" x14ac:dyDescent="0.25">
      <c r="A16" s="16" t="s">
        <v>14</v>
      </c>
      <c r="B16" s="30" t="s">
        <v>16</v>
      </c>
      <c r="C16" s="17" t="s">
        <v>11</v>
      </c>
      <c r="D16" s="17" t="s">
        <v>155</v>
      </c>
      <c r="E16" s="17" t="s">
        <v>155</v>
      </c>
    </row>
    <row r="17" spans="1:5" ht="105" x14ac:dyDescent="0.25">
      <c r="A17" s="16" t="s">
        <v>14</v>
      </c>
      <c r="B17" s="30" t="s">
        <v>17</v>
      </c>
      <c r="C17" s="17" t="s">
        <v>8</v>
      </c>
      <c r="D17" s="39">
        <v>3195.7613368183165</v>
      </c>
      <c r="E17" s="39">
        <v>3195.7613368183165</v>
      </c>
    </row>
    <row r="18" spans="1:5" ht="61.5" customHeight="1" x14ac:dyDescent="0.25">
      <c r="A18" s="52" t="s">
        <v>18</v>
      </c>
      <c r="B18" s="53"/>
      <c r="C18" s="53"/>
      <c r="D18" s="53"/>
      <c r="E18" s="54"/>
    </row>
    <row r="19" spans="1:5" x14ac:dyDescent="0.25">
      <c r="A19" s="31"/>
    </row>
    <row r="20" spans="1:5" x14ac:dyDescent="0.25">
      <c r="A20" s="31"/>
    </row>
    <row r="21" spans="1:5" x14ac:dyDescent="0.25">
      <c r="A21" s="31"/>
    </row>
  </sheetData>
  <mergeCells count="9">
    <mergeCell ref="A18:E18"/>
    <mergeCell ref="A8:B9"/>
    <mergeCell ref="C8:C9"/>
    <mergeCell ref="D8:E8"/>
    <mergeCell ref="A1:E1"/>
    <mergeCell ref="A2:E2"/>
    <mergeCell ref="A3:E3"/>
    <mergeCell ref="A4:E4"/>
    <mergeCell ref="A6:E7"/>
  </mergeCells>
  <hyperlinks>
    <hyperlink ref="A15" location="Par1548" display="Par1548"/>
    <hyperlink ref="B15" r:id="rId1" display="consultantplus://offline/ref=2B68D365C87DD12C3005D9B461515A31DF5E00627EE1A8B88471CB77745D0FE2FE0F07D2CDY2Q9F"/>
    <hyperlink ref="A16" location="Par1548" display="Par1548"/>
    <hyperlink ref="B16" r:id="rId2" display="consultantplus://offline/ref=2B68D365C87DD12C3005D9B461515A31DF5E00627EE1A8B88471CB77745D0FE2FE0F07D2CDY2Q9F"/>
    <hyperlink ref="A17" location="Par1548" display="Par1548"/>
    <hyperlink ref="B17" r:id="rId3" display="consultantplus://offline/ref=2B68D365C87DD12C3005D9B461515A31DF5E00627EE1A8B88471CB77745D0FE2FE0F07D2CDY2Q9F"/>
  </hyperlinks>
  <pageMargins left="0.25" right="0.25" top="0.75" bottom="0.75" header="0.3" footer="0.3"/>
  <pageSetup paperSize="9" scale="90" fitToHeight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8" sqref="B8"/>
    </sheetView>
  </sheetViews>
  <sheetFormatPr defaultRowHeight="15" x14ac:dyDescent="0.25"/>
  <cols>
    <col min="1" max="1" width="9.140625" style="14"/>
    <col min="2" max="2" width="55.140625" style="14" customWidth="1"/>
    <col min="3" max="3" width="15.7109375" style="14" customWidth="1"/>
    <col min="4" max="4" width="15.85546875" style="14" customWidth="1"/>
    <col min="5" max="5" width="13.85546875" style="14" customWidth="1"/>
    <col min="6" max="16384" width="9.140625" style="14"/>
  </cols>
  <sheetData>
    <row r="1" spans="1:6" ht="72" customHeight="1" x14ac:dyDescent="0.25">
      <c r="A1" s="64" t="s">
        <v>196</v>
      </c>
      <c r="B1" s="64"/>
      <c r="C1" s="64"/>
      <c r="D1" s="64"/>
      <c r="E1" s="64"/>
      <c r="F1" s="13"/>
    </row>
    <row r="2" spans="1:6" ht="58.5" customHeight="1" x14ac:dyDescent="0.25">
      <c r="A2" s="67" t="s">
        <v>189</v>
      </c>
      <c r="B2" s="67"/>
      <c r="C2" s="67"/>
      <c r="D2" s="67"/>
      <c r="E2" s="67"/>
      <c r="F2" s="13"/>
    </row>
    <row r="3" spans="1:6" ht="137.25" customHeight="1" x14ac:dyDescent="0.25">
      <c r="A3" s="47" t="s">
        <v>80</v>
      </c>
      <c r="B3" s="47"/>
      <c r="C3" s="16" t="s">
        <v>81</v>
      </c>
      <c r="D3" s="17" t="s">
        <v>82</v>
      </c>
      <c r="E3" s="17" t="s">
        <v>83</v>
      </c>
    </row>
    <row r="4" spans="1:6" ht="30" x14ac:dyDescent="0.25">
      <c r="A4" s="47">
        <v>1</v>
      </c>
      <c r="B4" s="18" t="s">
        <v>84</v>
      </c>
      <c r="C4" s="39">
        <f>C5</f>
        <v>1145708.1347100015</v>
      </c>
      <c r="D4" s="39">
        <f t="shared" ref="D4:E4" si="0">D5</f>
        <v>3574.4</v>
      </c>
      <c r="E4" s="39">
        <f t="shared" si="0"/>
        <v>320.53159543140151</v>
      </c>
    </row>
    <row r="5" spans="1:6" x14ac:dyDescent="0.25">
      <c r="A5" s="47"/>
      <c r="B5" s="20" t="s">
        <v>6</v>
      </c>
      <c r="C5" s="39">
        <f>D5*E5</f>
        <v>1145708.1347100015</v>
      </c>
      <c r="D5" s="39">
        <f>'[1]Лист1 (3)'!$D$15</f>
        <v>3574.4</v>
      </c>
      <c r="E5" s="39">
        <f>'[1]Лист1 (3)'!$C$15</f>
        <v>320.53159543140151</v>
      </c>
    </row>
    <row r="6" spans="1:6" x14ac:dyDescent="0.25">
      <c r="A6" s="47"/>
      <c r="B6" s="20" t="s">
        <v>7</v>
      </c>
      <c r="C6" s="41" t="s">
        <v>155</v>
      </c>
      <c r="D6" s="41" t="s">
        <v>155</v>
      </c>
      <c r="E6" s="41" t="s">
        <v>155</v>
      </c>
    </row>
    <row r="7" spans="1:6" ht="30" x14ac:dyDescent="0.25">
      <c r="A7" s="17">
        <v>2</v>
      </c>
      <c r="B7" s="18" t="s">
        <v>85</v>
      </c>
      <c r="C7" s="41" t="s">
        <v>155</v>
      </c>
      <c r="D7" s="41" t="s">
        <v>155</v>
      </c>
      <c r="E7" s="41" t="s">
        <v>155</v>
      </c>
    </row>
    <row r="8" spans="1:6" ht="30" x14ac:dyDescent="0.25">
      <c r="A8" s="47">
        <v>3</v>
      </c>
      <c r="B8" s="18" t="s">
        <v>86</v>
      </c>
      <c r="C8" s="39">
        <f>C9+C12</f>
        <v>933571.18197365804</v>
      </c>
      <c r="D8" s="40" t="s">
        <v>155</v>
      </c>
      <c r="E8" s="40" t="s">
        <v>155</v>
      </c>
    </row>
    <row r="9" spans="1:6" x14ac:dyDescent="0.25">
      <c r="A9" s="47"/>
      <c r="B9" s="20" t="s">
        <v>87</v>
      </c>
      <c r="C9" s="39">
        <f>D9*E9</f>
        <v>134630.84776907886</v>
      </c>
      <c r="D9" s="42">
        <f>'[1]Лист1 (3)'!$D$22</f>
        <v>0.54</v>
      </c>
      <c r="E9" s="39">
        <f>'[1]Лист1 (3)'!$C$22</f>
        <v>249316.3847575534</v>
      </c>
    </row>
    <row r="10" spans="1:6" x14ac:dyDescent="0.25">
      <c r="A10" s="47"/>
      <c r="B10" s="20" t="s">
        <v>88</v>
      </c>
      <c r="C10" s="41" t="s">
        <v>155</v>
      </c>
      <c r="D10" s="41" t="s">
        <v>155</v>
      </c>
      <c r="E10" s="41" t="s">
        <v>155</v>
      </c>
    </row>
    <row r="11" spans="1:6" x14ac:dyDescent="0.25">
      <c r="A11" s="47"/>
      <c r="B11" s="20" t="s">
        <v>89</v>
      </c>
      <c r="C11" s="41" t="s">
        <v>155</v>
      </c>
      <c r="D11" s="41" t="s">
        <v>155</v>
      </c>
      <c r="E11" s="41" t="s">
        <v>155</v>
      </c>
    </row>
    <row r="12" spans="1:6" ht="45" x14ac:dyDescent="0.25">
      <c r="A12" s="66"/>
      <c r="B12" s="20" t="s">
        <v>90</v>
      </c>
      <c r="C12" s="39">
        <f>D12*E12</f>
        <v>798940.33420457912</v>
      </c>
      <c r="D12" s="39">
        <f>'[1]Лист1 (3)'!$D$34</f>
        <v>250</v>
      </c>
      <c r="E12" s="39">
        <f>'[1]Лист1 (3)'!$C$34</f>
        <v>3195.7613368183165</v>
      </c>
    </row>
    <row r="13" spans="1:6" ht="30" x14ac:dyDescent="0.25">
      <c r="A13" s="66"/>
      <c r="B13" s="20" t="s">
        <v>91</v>
      </c>
      <c r="C13" s="41" t="s">
        <v>155</v>
      </c>
      <c r="D13" s="41" t="s">
        <v>155</v>
      </c>
      <c r="E13" s="41" t="s">
        <v>155</v>
      </c>
    </row>
    <row r="14" spans="1:6" ht="30" x14ac:dyDescent="0.25">
      <c r="A14" s="47">
        <v>4</v>
      </c>
      <c r="B14" s="18" t="s">
        <v>92</v>
      </c>
      <c r="C14" s="39">
        <f>C15</f>
        <v>763805.42314000102</v>
      </c>
      <c r="D14" s="39">
        <f>D15</f>
        <v>3574.4</v>
      </c>
      <c r="E14" s="39">
        <f>E15</f>
        <v>213.687730287601</v>
      </c>
    </row>
    <row r="15" spans="1:6" x14ac:dyDescent="0.25">
      <c r="A15" s="47"/>
      <c r="B15" s="20" t="s">
        <v>6</v>
      </c>
      <c r="C15" s="39">
        <f>'[2]2017'!$C$24</f>
        <v>763805.42314000102</v>
      </c>
      <c r="D15" s="39">
        <f>'[2]2017'!$E$17</f>
        <v>3574.4</v>
      </c>
      <c r="E15" s="39">
        <f>C15/D15</f>
        <v>213.687730287601</v>
      </c>
    </row>
    <row r="16" spans="1:6" x14ac:dyDescent="0.25">
      <c r="A16" s="47"/>
      <c r="B16" s="20" t="s">
        <v>7</v>
      </c>
      <c r="C16" s="41" t="s">
        <v>155</v>
      </c>
      <c r="D16" s="41" t="s">
        <v>155</v>
      </c>
      <c r="E16" s="41" t="s">
        <v>155</v>
      </c>
    </row>
    <row r="17" spans="1:5" ht="60" x14ac:dyDescent="0.25">
      <c r="A17" s="47">
        <v>5</v>
      </c>
      <c r="B17" s="18" t="s">
        <v>93</v>
      </c>
      <c r="C17" s="41" t="s">
        <v>155</v>
      </c>
      <c r="D17" s="41" t="s">
        <v>155</v>
      </c>
      <c r="E17" s="41" t="s">
        <v>155</v>
      </c>
    </row>
    <row r="18" spans="1:5" x14ac:dyDescent="0.25">
      <c r="A18" s="47"/>
      <c r="B18" s="20" t="s">
        <v>6</v>
      </c>
      <c r="C18" s="41" t="s">
        <v>155</v>
      </c>
      <c r="D18" s="41" t="s">
        <v>155</v>
      </c>
      <c r="E18" s="41" t="s">
        <v>155</v>
      </c>
    </row>
    <row r="19" spans="1:5" x14ac:dyDescent="0.25">
      <c r="A19" s="47"/>
      <c r="B19" s="20" t="s">
        <v>7</v>
      </c>
      <c r="C19" s="41" t="s">
        <v>155</v>
      </c>
      <c r="D19" s="41" t="s">
        <v>155</v>
      </c>
      <c r="E19" s="41" t="s">
        <v>155</v>
      </c>
    </row>
    <row r="20" spans="1:5" ht="90" x14ac:dyDescent="0.25">
      <c r="A20" s="47">
        <v>6</v>
      </c>
      <c r="B20" s="18" t="s">
        <v>94</v>
      </c>
      <c r="C20" s="39">
        <f>C21</f>
        <v>2848910.1999859274</v>
      </c>
      <c r="D20" s="39">
        <f t="shared" ref="D20:E20" si="1">D21</f>
        <v>3574.4</v>
      </c>
      <c r="E20" s="39">
        <f t="shared" si="1"/>
        <v>797.03172560036012</v>
      </c>
    </row>
    <row r="21" spans="1:5" x14ac:dyDescent="0.25">
      <c r="A21" s="47"/>
      <c r="B21" s="20" t="s">
        <v>6</v>
      </c>
      <c r="C21" s="39">
        <f>'[2]2017'!$C$25</f>
        <v>2848910.1999859274</v>
      </c>
      <c r="D21" s="39">
        <f>D15</f>
        <v>3574.4</v>
      </c>
      <c r="E21" s="39">
        <f>C21/D21</f>
        <v>797.03172560036012</v>
      </c>
    </row>
    <row r="22" spans="1:5" x14ac:dyDescent="0.25">
      <c r="A22" s="47"/>
      <c r="B22" s="20" t="s">
        <v>7</v>
      </c>
      <c r="C22" s="39"/>
      <c r="D22" s="39"/>
      <c r="E22" s="39"/>
    </row>
    <row r="25" spans="1:5" ht="51" customHeight="1" x14ac:dyDescent="0.25">
      <c r="A25" s="65" t="s">
        <v>95</v>
      </c>
      <c r="B25" s="65"/>
      <c r="C25" s="65"/>
      <c r="D25" s="65"/>
      <c r="E25" s="65"/>
    </row>
  </sheetData>
  <mergeCells count="10">
    <mergeCell ref="A1:E1"/>
    <mergeCell ref="A14:A16"/>
    <mergeCell ref="A17:A19"/>
    <mergeCell ref="A20:A22"/>
    <mergeCell ref="A25:E25"/>
    <mergeCell ref="A3:B3"/>
    <mergeCell ref="A4:A6"/>
    <mergeCell ref="A8:A11"/>
    <mergeCell ref="A12:A13"/>
    <mergeCell ref="A2:E2"/>
  </mergeCells>
  <hyperlinks>
    <hyperlink ref="C3" location="Par1656" display="Par1656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H2" sqref="H2"/>
    </sheetView>
  </sheetViews>
  <sheetFormatPr defaultRowHeight="15" x14ac:dyDescent="0.25"/>
  <cols>
    <col min="1" max="1" width="9.140625" style="14"/>
    <col min="2" max="2" width="58.5703125" style="14" customWidth="1"/>
    <col min="3" max="4" width="18.7109375" style="14" customWidth="1"/>
    <col min="5" max="16384" width="9.140625" style="14"/>
  </cols>
  <sheetData>
    <row r="1" spans="1:4" ht="75" customHeight="1" x14ac:dyDescent="0.25">
      <c r="A1" s="50" t="s">
        <v>197</v>
      </c>
      <c r="B1" s="50"/>
      <c r="C1" s="50"/>
      <c r="D1" s="50"/>
    </row>
    <row r="2" spans="1:4" ht="63" customHeight="1" x14ac:dyDescent="0.25">
      <c r="A2" s="69" t="s">
        <v>192</v>
      </c>
      <c r="B2" s="69"/>
      <c r="C2" s="69"/>
      <c r="D2" s="69"/>
    </row>
    <row r="3" spans="1:4" x14ac:dyDescent="0.25">
      <c r="A3" s="68" t="s">
        <v>96</v>
      </c>
      <c r="B3" s="68"/>
      <c r="C3" s="68"/>
      <c r="D3" s="68"/>
    </row>
    <row r="4" spans="1:4" ht="45" x14ac:dyDescent="0.25">
      <c r="A4" s="18"/>
      <c r="B4" s="17" t="s">
        <v>97</v>
      </c>
      <c r="C4" s="17" t="s">
        <v>190</v>
      </c>
      <c r="D4" s="17" t="s">
        <v>191</v>
      </c>
    </row>
    <row r="5" spans="1:4" ht="30" x14ac:dyDescent="0.25">
      <c r="A5" s="17">
        <v>1</v>
      </c>
      <c r="B5" s="18" t="s">
        <v>98</v>
      </c>
      <c r="C5" s="19">
        <f>C7+C9+C10+C11</f>
        <v>4758.4237578359307</v>
      </c>
      <c r="D5" s="19">
        <f>C5*1.113</f>
        <v>5296.1256424713911</v>
      </c>
    </row>
    <row r="6" spans="1:4" x14ac:dyDescent="0.25">
      <c r="A6" s="18"/>
      <c r="B6" s="18" t="s">
        <v>52</v>
      </c>
      <c r="C6" s="18"/>
      <c r="D6" s="18"/>
    </row>
    <row r="7" spans="1:4" x14ac:dyDescent="0.25">
      <c r="A7" s="18"/>
      <c r="B7" s="20" t="s">
        <v>99</v>
      </c>
      <c r="C7" s="19">
        <f>[3]Лист1!$C$20</f>
        <v>101.74326500000001</v>
      </c>
      <c r="D7" s="19">
        <f>C7*1.113</f>
        <v>113.24025394500001</v>
      </c>
    </row>
    <row r="8" spans="1:4" x14ac:dyDescent="0.25">
      <c r="A8" s="18"/>
      <c r="B8" s="20" t="s">
        <v>100</v>
      </c>
      <c r="C8" s="18"/>
      <c r="D8" s="18"/>
    </row>
    <row r="9" spans="1:4" x14ac:dyDescent="0.25">
      <c r="A9" s="18"/>
      <c r="B9" s="20" t="s">
        <v>53</v>
      </c>
      <c r="C9" s="19">
        <f>[3]Лист1!$C$22</f>
        <v>3074.3821272</v>
      </c>
      <c r="D9" s="19">
        <f>C9*1.113</f>
        <v>3421.7873075736002</v>
      </c>
    </row>
    <row r="10" spans="1:4" x14ac:dyDescent="0.25">
      <c r="A10" s="18"/>
      <c r="B10" s="20" t="s">
        <v>101</v>
      </c>
      <c r="C10" s="19">
        <f>[3]Лист1!$C$23</f>
        <v>940.76093092320002</v>
      </c>
      <c r="D10" s="19">
        <f>C10*1.113</f>
        <v>1047.0669161175217</v>
      </c>
    </row>
    <row r="11" spans="1:4" x14ac:dyDescent="0.25">
      <c r="A11" s="18"/>
      <c r="B11" s="20" t="s">
        <v>102</v>
      </c>
      <c r="C11" s="19">
        <f>C13+C16</f>
        <v>641.53743471273049</v>
      </c>
      <c r="D11" s="19">
        <f>C11*1.113</f>
        <v>714.03116483526901</v>
      </c>
    </row>
    <row r="12" spans="1:4" x14ac:dyDescent="0.25">
      <c r="A12" s="18"/>
      <c r="B12" s="20" t="s">
        <v>103</v>
      </c>
      <c r="C12" s="18"/>
      <c r="D12" s="18"/>
    </row>
    <row r="13" spans="1:4" x14ac:dyDescent="0.25">
      <c r="A13" s="18"/>
      <c r="B13" s="32" t="s">
        <v>104</v>
      </c>
      <c r="C13" s="19">
        <f>[3]Лист1!$C$25</f>
        <v>272.54116000000005</v>
      </c>
      <c r="D13" s="19">
        <f>C13*1.113</f>
        <v>303.33831108000004</v>
      </c>
    </row>
    <row r="14" spans="1:4" ht="30" x14ac:dyDescent="0.25">
      <c r="A14" s="18"/>
      <c r="B14" s="32" t="s">
        <v>105</v>
      </c>
      <c r="C14" s="18"/>
      <c r="D14" s="18"/>
    </row>
    <row r="15" spans="1:4" x14ac:dyDescent="0.25">
      <c r="A15" s="18"/>
      <c r="B15" s="32" t="s">
        <v>106</v>
      </c>
      <c r="C15" s="18"/>
      <c r="D15" s="18"/>
    </row>
    <row r="16" spans="1:4" x14ac:dyDescent="0.25">
      <c r="A16" s="18"/>
      <c r="B16" s="32" t="s">
        <v>52</v>
      </c>
      <c r="C16" s="19">
        <f>SUM(C17:C21)</f>
        <v>368.99627471273044</v>
      </c>
      <c r="D16" s="19">
        <f>C16*1.113</f>
        <v>410.69285375526897</v>
      </c>
    </row>
    <row r="17" spans="1:4" x14ac:dyDescent="0.25">
      <c r="A17" s="18"/>
      <c r="B17" s="33" t="s">
        <v>107</v>
      </c>
      <c r="C17" s="18"/>
      <c r="D17" s="18"/>
    </row>
    <row r="18" spans="1:4" x14ac:dyDescent="0.25">
      <c r="A18" s="18"/>
      <c r="B18" s="33" t="s">
        <v>108</v>
      </c>
      <c r="C18" s="18"/>
      <c r="D18" s="18"/>
    </row>
    <row r="19" spans="1:4" ht="30" x14ac:dyDescent="0.25">
      <c r="A19" s="18"/>
      <c r="B19" s="33" t="s">
        <v>109</v>
      </c>
      <c r="C19" s="18"/>
      <c r="D19" s="18"/>
    </row>
    <row r="20" spans="1:4" x14ac:dyDescent="0.25">
      <c r="A20" s="18"/>
      <c r="B20" s="33" t="s">
        <v>110</v>
      </c>
      <c r="C20" s="18"/>
      <c r="D20" s="18"/>
    </row>
    <row r="21" spans="1:4" ht="30" x14ac:dyDescent="0.25">
      <c r="A21" s="18"/>
      <c r="B21" s="33" t="s">
        <v>111</v>
      </c>
      <c r="C21" s="19">
        <f>[3]Лист1!$C$32</f>
        <v>368.99627471273044</v>
      </c>
      <c r="D21" s="19">
        <f>C21*1.113</f>
        <v>410.69285375526897</v>
      </c>
    </row>
    <row r="22" spans="1:4" x14ac:dyDescent="0.25">
      <c r="A22" s="18"/>
      <c r="B22" s="20" t="s">
        <v>112</v>
      </c>
      <c r="C22" s="18"/>
      <c r="D22" s="18"/>
    </row>
    <row r="23" spans="1:4" x14ac:dyDescent="0.25">
      <c r="A23" s="18"/>
      <c r="B23" s="20" t="s">
        <v>52</v>
      </c>
      <c r="C23" s="18"/>
      <c r="D23" s="18"/>
    </row>
    <row r="24" spans="1:4" x14ac:dyDescent="0.25">
      <c r="A24" s="18"/>
      <c r="B24" s="32" t="s">
        <v>113</v>
      </c>
      <c r="C24" s="18"/>
      <c r="D24" s="18"/>
    </row>
    <row r="25" spans="1:4" x14ac:dyDescent="0.25">
      <c r="A25" s="18"/>
      <c r="B25" s="32" t="s">
        <v>114</v>
      </c>
      <c r="C25" s="18"/>
      <c r="D25" s="18"/>
    </row>
    <row r="26" spans="1:4" x14ac:dyDescent="0.25">
      <c r="A26" s="18"/>
      <c r="B26" s="32" t="s">
        <v>115</v>
      </c>
      <c r="C26" s="18"/>
      <c r="D26" s="18"/>
    </row>
    <row r="27" spans="1:4" ht="30" x14ac:dyDescent="0.25">
      <c r="A27" s="18"/>
      <c r="B27" s="32" t="s">
        <v>116</v>
      </c>
      <c r="C27" s="18"/>
      <c r="D27" s="18"/>
    </row>
    <row r="28" spans="1:4" ht="60" x14ac:dyDescent="0.25">
      <c r="A28" s="17">
        <v>2</v>
      </c>
      <c r="B28" s="18" t="s">
        <v>117</v>
      </c>
      <c r="C28" s="19">
        <f>'[1]Лист1 (3)'!$E$17</f>
        <v>933.57118197365799</v>
      </c>
      <c r="D28" s="19">
        <f>C28*1.113</f>
        <v>1039.0647255366814</v>
      </c>
    </row>
    <row r="29" spans="1:4" x14ac:dyDescent="0.25">
      <c r="A29" s="17">
        <v>3</v>
      </c>
      <c r="B29" s="18" t="s">
        <v>118</v>
      </c>
      <c r="C29" s="18"/>
      <c r="D29" s="18"/>
    </row>
    <row r="30" spans="1:4" x14ac:dyDescent="0.25">
      <c r="A30" s="18"/>
      <c r="B30" s="18" t="s">
        <v>119</v>
      </c>
      <c r="C30" s="19">
        <f>C28+C5</f>
        <v>5691.9949398095887</v>
      </c>
      <c r="D30" s="19">
        <f>D28+D5</f>
        <v>6335.1903680080723</v>
      </c>
    </row>
  </sheetData>
  <mergeCells count="3">
    <mergeCell ref="A1:D1"/>
    <mergeCell ref="A3:D3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D1"/>
    </sheetView>
  </sheetViews>
  <sheetFormatPr defaultRowHeight="15" x14ac:dyDescent="0.25"/>
  <cols>
    <col min="1" max="1" width="6.85546875" style="14" customWidth="1"/>
    <col min="2" max="2" width="45" style="14" customWidth="1"/>
    <col min="3" max="3" width="14.7109375" style="14" customWidth="1"/>
    <col min="4" max="4" width="11.7109375" style="14" customWidth="1"/>
    <col min="5" max="16384" width="9.140625" style="14"/>
  </cols>
  <sheetData>
    <row r="1" spans="1:6" ht="74.25" customHeight="1" x14ac:dyDescent="0.25">
      <c r="A1" s="50" t="s">
        <v>193</v>
      </c>
      <c r="B1" s="50"/>
      <c r="C1" s="50"/>
      <c r="D1" s="50"/>
      <c r="E1" s="34"/>
      <c r="F1" s="34"/>
    </row>
    <row r="2" spans="1:6" ht="69.75" customHeight="1" x14ac:dyDescent="0.25">
      <c r="A2" s="51" t="s">
        <v>157</v>
      </c>
      <c r="B2" s="51"/>
      <c r="C2" s="51"/>
      <c r="D2" s="51"/>
      <c r="E2" s="13"/>
      <c r="F2" s="13"/>
    </row>
    <row r="3" spans="1:6" x14ac:dyDescent="0.25">
      <c r="A3" s="15"/>
      <c r="B3" s="15"/>
      <c r="C3" s="15"/>
      <c r="D3" s="15"/>
      <c r="E3" s="13"/>
      <c r="F3" s="13"/>
    </row>
    <row r="4" spans="1:6" ht="120" x14ac:dyDescent="0.25">
      <c r="A4" s="17" t="s">
        <v>158</v>
      </c>
      <c r="B4" s="35" t="s">
        <v>80</v>
      </c>
      <c r="C4" s="17" t="s">
        <v>120</v>
      </c>
      <c r="D4" s="17" t="s">
        <v>121</v>
      </c>
    </row>
    <row r="5" spans="1:6" ht="30" x14ac:dyDescent="0.25">
      <c r="A5" s="17">
        <v>1</v>
      </c>
      <c r="B5" s="18" t="s">
        <v>122</v>
      </c>
      <c r="C5" s="36" t="s">
        <v>155</v>
      </c>
      <c r="D5" s="36" t="s">
        <v>155</v>
      </c>
    </row>
    <row r="6" spans="1:6" ht="60" x14ac:dyDescent="0.25">
      <c r="A6" s="17">
        <v>2</v>
      </c>
      <c r="B6" s="18" t="s">
        <v>123</v>
      </c>
      <c r="C6" s="44">
        <f>'[1]Лист1 (3)'!$E$34</f>
        <v>798.94033420457913</v>
      </c>
      <c r="D6" s="36">
        <f>'[1]Лист1 (3)'!$D$34</f>
        <v>250</v>
      </c>
    </row>
    <row r="7" spans="1:6" ht="30" x14ac:dyDescent="0.25">
      <c r="A7" s="17">
        <v>3</v>
      </c>
      <c r="B7" s="18" t="s">
        <v>124</v>
      </c>
      <c r="C7" s="36" t="s">
        <v>155</v>
      </c>
      <c r="D7" s="36" t="s">
        <v>155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L3" sqref="L3"/>
    </sheetView>
  </sheetViews>
  <sheetFormatPr defaultRowHeight="15" x14ac:dyDescent="0.25"/>
  <cols>
    <col min="1" max="1" width="9.140625" style="14"/>
    <col min="2" max="2" width="34.5703125" style="14" customWidth="1"/>
    <col min="3" max="3" width="13.85546875" style="14" customWidth="1"/>
    <col min="4" max="4" width="13.7109375" style="14" customWidth="1"/>
    <col min="5" max="5" width="16.28515625" style="14" customWidth="1"/>
    <col min="6" max="16384" width="9.140625" style="14"/>
  </cols>
  <sheetData>
    <row r="1" spans="1:5" ht="75" customHeight="1" x14ac:dyDescent="0.25">
      <c r="A1" s="50" t="s">
        <v>198</v>
      </c>
      <c r="B1" s="70"/>
      <c r="C1" s="70"/>
      <c r="D1" s="70"/>
      <c r="E1" s="70"/>
    </row>
    <row r="2" spans="1:5" ht="76.5" customHeight="1" x14ac:dyDescent="0.25">
      <c r="A2" s="51" t="s">
        <v>125</v>
      </c>
      <c r="B2" s="63"/>
      <c r="C2" s="63"/>
      <c r="D2" s="63"/>
      <c r="E2" s="63"/>
    </row>
    <row r="3" spans="1:5" ht="213.75" customHeight="1" x14ac:dyDescent="0.25">
      <c r="A3" s="37" t="s">
        <v>158</v>
      </c>
      <c r="B3" s="35" t="s">
        <v>80</v>
      </c>
      <c r="C3" s="17" t="s">
        <v>126</v>
      </c>
      <c r="D3" s="17" t="s">
        <v>127</v>
      </c>
      <c r="E3" s="17" t="s">
        <v>128</v>
      </c>
    </row>
    <row r="4" spans="1:5" ht="30" x14ac:dyDescent="0.25">
      <c r="A4" s="17">
        <v>1</v>
      </c>
      <c r="B4" s="18" t="s">
        <v>129</v>
      </c>
      <c r="C4" s="36" t="s">
        <v>155</v>
      </c>
      <c r="D4" s="36" t="s">
        <v>155</v>
      </c>
      <c r="E4" s="36" t="s">
        <v>155</v>
      </c>
    </row>
    <row r="5" spans="1:5" x14ac:dyDescent="0.25">
      <c r="A5" s="18"/>
      <c r="B5" s="20" t="s">
        <v>130</v>
      </c>
      <c r="C5" s="36" t="s">
        <v>155</v>
      </c>
      <c r="D5" s="36" t="s">
        <v>155</v>
      </c>
      <c r="E5" s="36" t="s">
        <v>155</v>
      </c>
    </row>
    <row r="6" spans="1:5" x14ac:dyDescent="0.25">
      <c r="A6" s="18"/>
      <c r="B6" s="20" t="s">
        <v>131</v>
      </c>
      <c r="C6" s="36" t="s">
        <v>155</v>
      </c>
      <c r="D6" s="36" t="s">
        <v>155</v>
      </c>
      <c r="E6" s="36" t="s">
        <v>155</v>
      </c>
    </row>
    <row r="7" spans="1:5" x14ac:dyDescent="0.25">
      <c r="A7" s="18"/>
      <c r="B7" s="20" t="s">
        <v>132</v>
      </c>
      <c r="C7" s="36" t="s">
        <v>155</v>
      </c>
      <c r="D7" s="36" t="s">
        <v>155</v>
      </c>
      <c r="E7" s="36" t="s">
        <v>155</v>
      </c>
    </row>
    <row r="8" spans="1:5" ht="30" x14ac:dyDescent="0.25">
      <c r="A8" s="17">
        <v>2</v>
      </c>
      <c r="B8" s="18" t="s">
        <v>133</v>
      </c>
      <c r="C8" s="44">
        <f>C9</f>
        <v>134.63084776907885</v>
      </c>
      <c r="D8" s="44">
        <f t="shared" ref="D8:E8" si="0">D9</f>
        <v>0.54</v>
      </c>
      <c r="E8" s="44">
        <f t="shared" si="0"/>
        <v>45</v>
      </c>
    </row>
    <row r="9" spans="1:5" x14ac:dyDescent="0.25">
      <c r="A9" s="18"/>
      <c r="B9" s="20" t="s">
        <v>130</v>
      </c>
      <c r="C9" s="44">
        <f>'[1]Лист1 (3)'!$E$22</f>
        <v>134.63084776907885</v>
      </c>
      <c r="D9" s="36">
        <f>'[1]Лист1 (3)'!$D$22</f>
        <v>0.54</v>
      </c>
      <c r="E9" s="36">
        <f>45</f>
        <v>45</v>
      </c>
    </row>
    <row r="10" spans="1:5" x14ac:dyDescent="0.25">
      <c r="A10" s="18"/>
      <c r="B10" s="20" t="s">
        <v>131</v>
      </c>
      <c r="C10" s="36" t="s">
        <v>155</v>
      </c>
      <c r="D10" s="36" t="s">
        <v>155</v>
      </c>
      <c r="E10" s="36" t="s">
        <v>155</v>
      </c>
    </row>
    <row r="11" spans="1:5" x14ac:dyDescent="0.25">
      <c r="A11" s="18"/>
      <c r="B11" s="20" t="s">
        <v>132</v>
      </c>
      <c r="C11" s="36" t="s">
        <v>155</v>
      </c>
      <c r="D11" s="36" t="s">
        <v>155</v>
      </c>
      <c r="E11" s="36" t="s">
        <v>155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M17" sqref="M17"/>
    </sheetView>
  </sheetViews>
  <sheetFormatPr defaultRowHeight="15" x14ac:dyDescent="0.25"/>
  <cols>
    <col min="1" max="1" width="9.140625" style="14"/>
    <col min="2" max="2" width="30" style="14" customWidth="1"/>
    <col min="3" max="16384" width="9.140625" style="14"/>
  </cols>
  <sheetData>
    <row r="1" spans="1:16" ht="82.5" customHeight="1" x14ac:dyDescent="0.25">
      <c r="A1" s="50" t="s">
        <v>199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6" ht="76.5" customHeight="1" x14ac:dyDescent="0.25">
      <c r="A2" s="67" t="s">
        <v>200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6" ht="30" customHeight="1" x14ac:dyDescent="0.25">
      <c r="A3" s="47" t="s">
        <v>134</v>
      </c>
      <c r="B3" s="47"/>
      <c r="C3" s="47" t="s">
        <v>135</v>
      </c>
      <c r="D3" s="47"/>
      <c r="E3" s="47"/>
      <c r="F3" s="47" t="s">
        <v>136</v>
      </c>
      <c r="G3" s="47"/>
      <c r="H3" s="47"/>
      <c r="I3" s="47" t="s">
        <v>137</v>
      </c>
      <c r="J3" s="47"/>
      <c r="K3" s="47"/>
    </row>
    <row r="4" spans="1:16" ht="30" x14ac:dyDescent="0.25">
      <c r="A4" s="47"/>
      <c r="B4" s="47"/>
      <c r="C4" s="17" t="s">
        <v>130</v>
      </c>
      <c r="D4" s="17" t="s">
        <v>131</v>
      </c>
      <c r="E4" s="17" t="s">
        <v>138</v>
      </c>
      <c r="F4" s="17" t="s">
        <v>130</v>
      </c>
      <c r="G4" s="17" t="s">
        <v>131</v>
      </c>
      <c r="H4" s="17" t="s">
        <v>138</v>
      </c>
      <c r="I4" s="17" t="s">
        <v>130</v>
      </c>
      <c r="J4" s="17" t="s">
        <v>131</v>
      </c>
      <c r="K4" s="17" t="s">
        <v>138</v>
      </c>
    </row>
    <row r="5" spans="1:16" x14ac:dyDescent="0.25">
      <c r="A5" s="17">
        <v>1</v>
      </c>
      <c r="B5" s="18" t="s">
        <v>139</v>
      </c>
      <c r="C5" s="18">
        <v>132</v>
      </c>
      <c r="D5" s="18"/>
      <c r="E5" s="18"/>
      <c r="F5" s="43">
        <v>1798</v>
      </c>
      <c r="G5" s="43"/>
      <c r="H5" s="18"/>
      <c r="I5" s="18">
        <v>61.53</v>
      </c>
      <c r="J5" s="18"/>
      <c r="K5" s="18"/>
    </row>
    <row r="6" spans="1:16" x14ac:dyDescent="0.25">
      <c r="A6" s="18"/>
      <c r="B6" s="20" t="s">
        <v>140</v>
      </c>
      <c r="C6" s="18"/>
      <c r="D6" s="18"/>
      <c r="E6" s="18"/>
      <c r="F6" s="43"/>
      <c r="G6" s="43"/>
      <c r="H6" s="18"/>
      <c r="I6" s="18"/>
      <c r="J6" s="18"/>
      <c r="K6" s="18"/>
    </row>
    <row r="7" spans="1:16" x14ac:dyDescent="0.25">
      <c r="A7" s="18"/>
      <c r="B7" s="38" t="s">
        <v>141</v>
      </c>
      <c r="C7" s="18">
        <v>132</v>
      </c>
      <c r="D7" s="18"/>
      <c r="E7" s="18"/>
      <c r="F7" s="43">
        <v>1798</v>
      </c>
      <c r="G7" s="43"/>
      <c r="H7" s="18"/>
      <c r="I7" s="18">
        <v>61.53</v>
      </c>
      <c r="J7" s="18"/>
      <c r="K7" s="18"/>
      <c r="P7" s="14" t="s">
        <v>156</v>
      </c>
    </row>
    <row r="8" spans="1:16" x14ac:dyDescent="0.25">
      <c r="A8" s="17">
        <v>2</v>
      </c>
      <c r="B8" s="18" t="s">
        <v>142</v>
      </c>
      <c r="C8" s="18">
        <v>14</v>
      </c>
      <c r="D8" s="18">
        <v>1</v>
      </c>
      <c r="E8" s="18"/>
      <c r="F8" s="43">
        <v>493.1</v>
      </c>
      <c r="G8" s="43">
        <v>100</v>
      </c>
      <c r="H8" s="18"/>
      <c r="I8" s="19">
        <v>303.8</v>
      </c>
      <c r="J8" s="18">
        <v>62.25</v>
      </c>
      <c r="K8" s="18"/>
    </row>
    <row r="9" spans="1:16" x14ac:dyDescent="0.25">
      <c r="A9" s="18"/>
      <c r="B9" s="20" t="s">
        <v>140</v>
      </c>
      <c r="C9" s="18"/>
      <c r="D9" s="18"/>
      <c r="E9" s="18"/>
      <c r="F9" s="18"/>
      <c r="G9" s="18"/>
      <c r="H9" s="18"/>
      <c r="I9" s="18"/>
      <c r="J9" s="18"/>
      <c r="K9" s="18"/>
    </row>
    <row r="10" spans="1:16" x14ac:dyDescent="0.25">
      <c r="A10" s="18"/>
      <c r="B10" s="38" t="s">
        <v>143</v>
      </c>
      <c r="C10" s="18"/>
      <c r="D10" s="18"/>
      <c r="E10" s="18"/>
      <c r="F10" s="18"/>
      <c r="G10" s="18"/>
      <c r="H10" s="18"/>
      <c r="I10" s="18"/>
      <c r="J10" s="18"/>
      <c r="K10" s="18"/>
    </row>
    <row r="11" spans="1:16" x14ac:dyDescent="0.25">
      <c r="A11" s="17">
        <v>3</v>
      </c>
      <c r="B11" s="18" t="s">
        <v>144</v>
      </c>
      <c r="C11" s="18">
        <v>1</v>
      </c>
      <c r="D11" s="18">
        <v>2</v>
      </c>
      <c r="E11" s="18"/>
      <c r="F11" s="43">
        <v>300</v>
      </c>
      <c r="G11" s="18">
        <v>883.3</v>
      </c>
      <c r="H11" s="18"/>
      <c r="I11" s="18">
        <v>186.75</v>
      </c>
      <c r="J11" s="18">
        <v>3535.94</v>
      </c>
      <c r="K11" s="18"/>
    </row>
    <row r="12" spans="1:16" x14ac:dyDescent="0.25">
      <c r="A12" s="18"/>
      <c r="B12" s="20" t="s">
        <v>140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1:16" x14ac:dyDescent="0.25">
      <c r="A13" s="18"/>
      <c r="B13" s="20" t="s">
        <v>145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6" x14ac:dyDescent="0.25">
      <c r="A14" s="17">
        <v>4</v>
      </c>
      <c r="B14" s="18" t="s">
        <v>146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6" x14ac:dyDescent="0.25">
      <c r="A15" s="18"/>
      <c r="B15" s="20" t="s">
        <v>140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16" x14ac:dyDescent="0.25">
      <c r="A16" s="18"/>
      <c r="B16" s="20" t="s">
        <v>145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1:11" x14ac:dyDescent="0.25">
      <c r="A17" s="17">
        <v>5</v>
      </c>
      <c r="B17" s="18" t="s">
        <v>147</v>
      </c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25">
      <c r="A18" s="18"/>
      <c r="B18" s="20" t="s">
        <v>140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18"/>
      <c r="B19" s="20" t="s">
        <v>145</v>
      </c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25">
      <c r="A20" s="17">
        <v>6</v>
      </c>
      <c r="B20" s="18" t="s">
        <v>148</v>
      </c>
      <c r="C20" s="18"/>
      <c r="D20" s="18"/>
      <c r="E20" s="18"/>
      <c r="F20" s="18"/>
      <c r="G20" s="18"/>
      <c r="H20" s="18"/>
      <c r="I20" s="18"/>
      <c r="J20" s="18"/>
      <c r="K20" s="18"/>
    </row>
    <row r="22" spans="1:11" ht="147" customHeight="1" x14ac:dyDescent="0.25">
      <c r="A22" s="48" t="s">
        <v>149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7"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18" sqref="C18"/>
    </sheetView>
  </sheetViews>
  <sheetFormatPr defaultRowHeight="15" x14ac:dyDescent="0.25"/>
  <cols>
    <col min="1" max="1" width="9.140625" style="14"/>
    <col min="2" max="2" width="42.5703125" style="14" customWidth="1"/>
    <col min="3" max="16384" width="9.140625" style="14"/>
  </cols>
  <sheetData>
    <row r="1" spans="1:13" ht="77.25" customHeight="1" x14ac:dyDescent="0.25">
      <c r="A1" s="50" t="s">
        <v>201</v>
      </c>
      <c r="B1" s="50"/>
      <c r="C1" s="50"/>
      <c r="D1" s="50"/>
      <c r="E1" s="50"/>
      <c r="F1" s="50"/>
      <c r="G1" s="50"/>
      <c r="H1" s="50"/>
    </row>
    <row r="2" spans="1:13" ht="64.5" customHeight="1" x14ac:dyDescent="0.25">
      <c r="A2" s="71" t="s">
        <v>202</v>
      </c>
      <c r="B2" s="71"/>
      <c r="C2" s="71"/>
      <c r="D2" s="71"/>
      <c r="E2" s="71"/>
      <c r="F2" s="71"/>
      <c r="G2" s="71"/>
      <c r="H2" s="71"/>
    </row>
    <row r="3" spans="1:13" ht="30" customHeight="1" x14ac:dyDescent="0.25">
      <c r="A3" s="47" t="s">
        <v>134</v>
      </c>
      <c r="B3" s="47"/>
      <c r="C3" s="47" t="s">
        <v>150</v>
      </c>
      <c r="D3" s="47"/>
      <c r="E3" s="47"/>
      <c r="F3" s="47" t="s">
        <v>136</v>
      </c>
      <c r="G3" s="47"/>
      <c r="H3" s="47"/>
    </row>
    <row r="4" spans="1:13" ht="30" x14ac:dyDescent="0.25">
      <c r="A4" s="47"/>
      <c r="B4" s="47"/>
      <c r="C4" s="17" t="s">
        <v>130</v>
      </c>
      <c r="D4" s="17" t="s">
        <v>131</v>
      </c>
      <c r="E4" s="17" t="s">
        <v>138</v>
      </c>
      <c r="F4" s="17" t="s">
        <v>130</v>
      </c>
      <c r="G4" s="17" t="s">
        <v>131</v>
      </c>
      <c r="H4" s="17" t="s">
        <v>138</v>
      </c>
    </row>
    <row r="5" spans="1:13" x14ac:dyDescent="0.25">
      <c r="A5" s="17">
        <v>1</v>
      </c>
      <c r="B5" s="18" t="s">
        <v>139</v>
      </c>
      <c r="C5" s="18">
        <v>177</v>
      </c>
      <c r="D5" s="18"/>
      <c r="E5" s="18"/>
      <c r="F5" s="43">
        <v>2542.1999999999998</v>
      </c>
      <c r="G5" s="43"/>
      <c r="H5" s="18"/>
    </row>
    <row r="6" spans="1:13" x14ac:dyDescent="0.25">
      <c r="A6" s="18"/>
      <c r="B6" s="20" t="s">
        <v>140</v>
      </c>
      <c r="C6" s="18"/>
      <c r="D6" s="18"/>
      <c r="E6" s="18"/>
      <c r="F6" s="43"/>
      <c r="G6" s="43"/>
      <c r="H6" s="18"/>
    </row>
    <row r="7" spans="1:13" x14ac:dyDescent="0.25">
      <c r="A7" s="18"/>
      <c r="B7" s="38" t="s">
        <v>141</v>
      </c>
      <c r="C7" s="18"/>
      <c r="D7" s="18"/>
      <c r="E7" s="18"/>
      <c r="F7" s="43"/>
      <c r="G7" s="43"/>
      <c r="H7" s="18"/>
    </row>
    <row r="8" spans="1:13" x14ac:dyDescent="0.25">
      <c r="A8" s="17">
        <v>2</v>
      </c>
      <c r="B8" s="18" t="s">
        <v>142</v>
      </c>
      <c r="C8" s="18">
        <v>15</v>
      </c>
      <c r="D8" s="18">
        <v>1</v>
      </c>
      <c r="E8" s="18"/>
      <c r="F8" s="43">
        <v>675.1</v>
      </c>
      <c r="G8" s="43">
        <v>100</v>
      </c>
      <c r="H8" s="18"/>
    </row>
    <row r="9" spans="1:13" x14ac:dyDescent="0.25">
      <c r="A9" s="18"/>
      <c r="B9" s="20" t="s">
        <v>140</v>
      </c>
      <c r="C9" s="18"/>
      <c r="D9" s="18"/>
      <c r="E9" s="18"/>
      <c r="F9" s="43"/>
      <c r="G9" s="43"/>
      <c r="H9" s="18"/>
    </row>
    <row r="10" spans="1:13" x14ac:dyDescent="0.25">
      <c r="A10" s="18"/>
      <c r="B10" s="38" t="s">
        <v>143</v>
      </c>
      <c r="C10" s="18"/>
      <c r="D10" s="18"/>
      <c r="E10" s="18"/>
      <c r="F10" s="43"/>
      <c r="G10" s="43"/>
      <c r="H10" s="18"/>
    </row>
    <row r="11" spans="1:13" x14ac:dyDescent="0.25">
      <c r="A11" s="17">
        <v>3</v>
      </c>
      <c r="B11" s="18" t="s">
        <v>144</v>
      </c>
      <c r="C11" s="18">
        <v>1</v>
      </c>
      <c r="D11" s="18">
        <v>2</v>
      </c>
      <c r="E11" s="18"/>
      <c r="F11" s="43">
        <v>300</v>
      </c>
      <c r="G11" s="43">
        <v>883.3</v>
      </c>
      <c r="H11" s="18"/>
    </row>
    <row r="12" spans="1:13" x14ac:dyDescent="0.25">
      <c r="A12" s="18"/>
      <c r="B12" s="20" t="s">
        <v>140</v>
      </c>
      <c r="C12" s="18"/>
      <c r="D12" s="18"/>
      <c r="E12" s="18"/>
      <c r="F12" s="43"/>
      <c r="G12" s="43"/>
      <c r="H12" s="18"/>
      <c r="M12" s="14" t="s">
        <v>156</v>
      </c>
    </row>
    <row r="13" spans="1:13" x14ac:dyDescent="0.25">
      <c r="A13" s="18"/>
      <c r="B13" s="20" t="s">
        <v>145</v>
      </c>
      <c r="C13" s="18"/>
      <c r="D13" s="18"/>
      <c r="E13" s="18"/>
      <c r="F13" s="43"/>
      <c r="G13" s="43"/>
      <c r="H13" s="18"/>
    </row>
    <row r="14" spans="1:13" x14ac:dyDescent="0.25">
      <c r="A14" s="17">
        <v>4</v>
      </c>
      <c r="B14" s="18" t="s">
        <v>146</v>
      </c>
      <c r="C14" s="18"/>
      <c r="D14" s="18">
        <v>1</v>
      </c>
      <c r="E14" s="18"/>
      <c r="F14" s="43"/>
      <c r="G14" s="43">
        <v>1600</v>
      </c>
      <c r="H14" s="18"/>
    </row>
    <row r="15" spans="1:13" x14ac:dyDescent="0.25">
      <c r="A15" s="18"/>
      <c r="B15" s="20" t="s">
        <v>140</v>
      </c>
      <c r="C15" s="18"/>
      <c r="D15" s="18"/>
      <c r="E15" s="18"/>
      <c r="F15" s="18"/>
      <c r="G15" s="18"/>
      <c r="H15" s="18"/>
    </row>
    <row r="16" spans="1:13" x14ac:dyDescent="0.25">
      <c r="A16" s="18"/>
      <c r="B16" s="20" t="s">
        <v>145</v>
      </c>
      <c r="C16" s="18"/>
      <c r="D16" s="18"/>
      <c r="E16" s="18"/>
      <c r="F16" s="18"/>
      <c r="G16" s="18"/>
      <c r="H16" s="18"/>
    </row>
    <row r="17" spans="1:8" x14ac:dyDescent="0.25">
      <c r="A17" s="17">
        <v>5</v>
      </c>
      <c r="B17" s="18" t="s">
        <v>147</v>
      </c>
      <c r="C17" s="18"/>
      <c r="D17" s="18"/>
      <c r="E17" s="18"/>
      <c r="F17" s="18"/>
      <c r="G17" s="18"/>
      <c r="H17" s="18"/>
    </row>
    <row r="18" spans="1:8" x14ac:dyDescent="0.25">
      <c r="A18" s="18"/>
      <c r="B18" s="20" t="s">
        <v>140</v>
      </c>
      <c r="C18" s="18"/>
      <c r="D18" s="18"/>
      <c r="E18" s="18"/>
      <c r="F18" s="18"/>
      <c r="G18" s="18"/>
      <c r="H18" s="18"/>
    </row>
    <row r="19" spans="1:8" x14ac:dyDescent="0.25">
      <c r="A19" s="18"/>
      <c r="B19" s="20" t="s">
        <v>145</v>
      </c>
      <c r="C19" s="18"/>
      <c r="D19" s="18"/>
      <c r="E19" s="18"/>
      <c r="F19" s="18"/>
      <c r="G19" s="18"/>
      <c r="H19" s="18"/>
    </row>
    <row r="20" spans="1:8" x14ac:dyDescent="0.25">
      <c r="A20" s="17">
        <v>6</v>
      </c>
      <c r="B20" s="18" t="s">
        <v>148</v>
      </c>
      <c r="C20" s="18"/>
      <c r="D20" s="18"/>
      <c r="E20" s="18"/>
      <c r="F20" s="18"/>
      <c r="G20" s="18"/>
      <c r="H20" s="18"/>
    </row>
  </sheetData>
  <mergeCells count="5">
    <mergeCell ref="A3:B4"/>
    <mergeCell ref="C3:E3"/>
    <mergeCell ref="F3:H3"/>
    <mergeCell ref="A1:H1"/>
    <mergeCell ref="A2:H2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приложение 2</vt:lpstr>
      <vt:lpstr>П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2018-10-30T07:00:04Z</dcterms:modified>
</cp:coreProperties>
</file>