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filterPrivacy="1"/>
  <bookViews>
    <workbookView xWindow="0" yWindow="0" windowWidth="22260" windowHeight="12645"/>
  </bookViews>
  <sheets>
    <sheet name="до 01.10.2017" sheetId="1" r:id="rId1"/>
    <sheet name="после 01.10.2017"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3" i="1" l="1"/>
  <c r="H12" i="1"/>
  <c r="H11" i="1"/>
  <c r="H10" i="1"/>
  <c r="H9" i="1"/>
  <c r="H13" i="2"/>
  <c r="H12" i="2"/>
  <c r="H11" i="2"/>
  <c r="H10" i="2"/>
  <c r="H9" i="2"/>
  <c r="G13" i="2"/>
  <c r="G12" i="2"/>
  <c r="G11" i="2"/>
  <c r="G10" i="2"/>
  <c r="G9" i="2"/>
  <c r="G8" i="2"/>
  <c r="H8" i="2"/>
  <c r="G13" i="1"/>
  <c r="G12" i="1"/>
  <c r="G11" i="1"/>
  <c r="G10" i="1"/>
  <c r="G9" i="1"/>
  <c r="G8" i="1"/>
  <c r="H8" i="1" s="1"/>
  <c r="G5" i="2"/>
  <c r="H5" i="2" s="1"/>
  <c r="G4" i="2"/>
  <c r="H4" i="2" s="1"/>
  <c r="G7" i="2"/>
  <c r="H7" i="2" s="1"/>
  <c r="G6" i="2"/>
  <c r="H6" i="2" s="1"/>
  <c r="G7" i="1"/>
  <c r="H7" i="1" s="1"/>
  <c r="G6" i="1"/>
  <c r="H6" i="1" s="1"/>
  <c r="G5" i="1"/>
  <c r="H5" i="1" s="1"/>
  <c r="G4" i="1"/>
  <c r="H4" i="1" s="1"/>
</calcChain>
</file>

<file path=xl/sharedStrings.xml><?xml version="1.0" encoding="utf-8"?>
<sst xmlns="http://schemas.openxmlformats.org/spreadsheetml/2006/main" count="76" uniqueCount="20">
  <si>
    <t>Категория заявителя</t>
  </si>
  <si>
    <t>Калькулятор расчета платы за км (С-ставки)</t>
  </si>
  <si>
    <t>заявители с максимальной мощностью не более чем 150 кВт</t>
  </si>
  <si>
    <t>заявители с максимальной мощностью более чем 150 кВт</t>
  </si>
  <si>
    <t>максимальная мощность, кВт</t>
  </si>
  <si>
    <t>Вид калькулятора</t>
  </si>
  <si>
    <t>длина воздушной линии, км</t>
  </si>
  <si>
    <t>длина кабельной линии, км</t>
  </si>
  <si>
    <t>необходимость строительства комплектных трансформаторных подстанций</t>
  </si>
  <si>
    <t>с необходимостью строительства комплектных трансформаторных подстанций (распределительных подстанций</t>
  </si>
  <si>
    <t>без необходимости строительства комплектных трансформаторных подстанций (распределительных подстанций</t>
  </si>
  <si>
    <t>Размер платы за технологическое присоединение (без НДС), руб</t>
  </si>
  <si>
    <t>Размер платы за технологическое присоединение (с учетом НДС), руб</t>
  </si>
  <si>
    <t>Калькулятор расчета платы за кВт (Р-ставки)</t>
  </si>
  <si>
    <t>без необходимости строительства комплектных трансформаторных подстанций (распределительных подстанций) ВЛ</t>
  </si>
  <si>
    <t>без необходимости строительства комплектных трансформаторных подстанций (распределительных подстанций) КЛ</t>
  </si>
  <si>
    <t>с необходимостью строительства комплектных трансформаторных подстанций (распределительных подстанций)</t>
  </si>
  <si>
    <t>не заполняется</t>
  </si>
  <si>
    <t>Калькулятор расчета платы за технологическое присоединение по двум видам ставок (за км (С-ставки)/за кВт (Р-ставки)). Прочие потребители</t>
  </si>
  <si>
    <t>Стоимость технологического присоединения для населения и приравненных к нему категорий потребителей мощностью до 15 кВт включительно составляет 550 руб. 00 коп. при присоединении заявителя, владеющего объектами, отнесенными к третьей категории надежности (по одному источнику электроснабжения) при условии, что расстояние от границ участка заявителя до объектов электросетевого хозяйства на уровне напряжения до 20 кВ включительно необходимого заявителю класса напряжения сетевой организации, в которую подана заявка, составляет не более 300 метров в городах и поселках городского типа и не более 500 метров в сельской местности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</si>
</sst>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Calibri"/>
      <family val="2"/>
      <scheme val="minor"/>
    </font>
    <font>
      <sz val="11"/>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
    <xf numFmtId="0" fontId="0" fillId="0" borderId="0" xfId="0"/>
    <xf numFmtId="0" fontId="1" fillId="0" borderId="0" xfId="0" applyFont="1"/>
    <xf numFmtId="0" fontId="1" fillId="0" borderId="0" xfId="0" applyFont="1" applyAlignment="1">
      <alignment horizont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xf numFmtId="0" fontId="0" fillId="0" borderId="0" xfId="0" applyAlignment="1">
      <alignment horizontal="left" vertical="center" wrapText="1"/>
    </xf>
    <xf numFmtId="0" fontId="1" fillId="0" borderId="0" xfId="0" applyFont="1" applyAlignment="1">
      <alignment horizontal="left"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tabSelected="1" topLeftCell="A13" workbookViewId="0">
      <selection activeCell="A15" sqref="A15:L15"/>
    </sheetView>
  </sheetViews>
  <sheetFormatPr defaultRowHeight="15" x14ac:dyDescent="0.25"/>
  <cols>
    <col min="1" max="1" width="19.7109375" style="1" customWidth="1"/>
    <col min="2" max="2" width="21.5703125" style="1" customWidth="1"/>
    <col min="3" max="3" width="16.7109375" style="1" customWidth="1"/>
    <col min="4" max="4" width="10.5703125" style="1" customWidth="1"/>
    <col min="5" max="5" width="13" style="1" customWidth="1"/>
    <col min="6" max="6" width="12" style="1" customWidth="1"/>
    <col min="7" max="7" width="16.42578125" style="1" customWidth="1"/>
    <col min="8" max="8" width="18.28515625" style="1" customWidth="1"/>
    <col min="9" max="16384" width="9.140625" style="1"/>
  </cols>
  <sheetData>
    <row r="1" spans="1:17" x14ac:dyDescent="0.25">
      <c r="A1" s="2" t="s">
        <v>18</v>
      </c>
      <c r="B1" s="2"/>
      <c r="C1" s="2"/>
      <c r="D1" s="2"/>
      <c r="E1" s="2"/>
      <c r="F1" s="2"/>
      <c r="G1" s="2"/>
      <c r="H1" s="2"/>
      <c r="I1" s="2"/>
      <c r="J1" s="2"/>
      <c r="K1" s="2"/>
      <c r="L1" s="2"/>
      <c r="M1" s="2"/>
      <c r="N1" s="2"/>
      <c r="O1" s="2"/>
      <c r="P1" s="2"/>
      <c r="Q1" s="2"/>
    </row>
    <row r="3" spans="1:17" ht="75" x14ac:dyDescent="0.25">
      <c r="A3" s="3" t="s">
        <v>5</v>
      </c>
      <c r="B3" s="3" t="s">
        <v>0</v>
      </c>
      <c r="C3" s="4" t="s">
        <v>8</v>
      </c>
      <c r="D3" s="4" t="s">
        <v>4</v>
      </c>
      <c r="E3" s="4" t="s">
        <v>6</v>
      </c>
      <c r="F3" s="4" t="s">
        <v>7</v>
      </c>
      <c r="G3" s="4" t="s">
        <v>11</v>
      </c>
      <c r="H3" s="4" t="s">
        <v>12</v>
      </c>
    </row>
    <row r="4" spans="1:17" ht="119.25" customHeight="1" x14ac:dyDescent="0.25">
      <c r="A4" s="5" t="s">
        <v>1</v>
      </c>
      <c r="B4" s="5" t="s">
        <v>2</v>
      </c>
      <c r="C4" s="4" t="s">
        <v>9</v>
      </c>
      <c r="D4" s="4"/>
      <c r="E4" s="4"/>
      <c r="F4" s="4"/>
      <c r="G4" s="4">
        <f>622.5*D4+397252.46*E4*0.5*6.64+702587.32*F4*0.5*6.64+1048.43*D4*0.5*6.64</f>
        <v>0</v>
      </c>
      <c r="H4" s="3">
        <f>G4*1.18</f>
        <v>0</v>
      </c>
    </row>
    <row r="5" spans="1:17" ht="135" x14ac:dyDescent="0.25">
      <c r="A5" s="5"/>
      <c r="B5" s="5"/>
      <c r="C5" s="4" t="s">
        <v>10</v>
      </c>
      <c r="D5" s="3"/>
      <c r="E5" s="3"/>
      <c r="F5" s="3"/>
      <c r="G5" s="4">
        <f>622.5*D5+397252.46*E5*0.5*6.64+702587.32*F5*0.5*6.64</f>
        <v>0</v>
      </c>
      <c r="H5" s="3">
        <f>G5*1.18</f>
        <v>0</v>
      </c>
    </row>
    <row r="6" spans="1:17" ht="124.5" customHeight="1" x14ac:dyDescent="0.25">
      <c r="A6" s="5"/>
      <c r="B6" s="5" t="s">
        <v>3</v>
      </c>
      <c r="C6" s="4" t="s">
        <v>9</v>
      </c>
      <c r="D6" s="6"/>
      <c r="E6" s="6"/>
      <c r="F6" s="6"/>
      <c r="G6" s="4">
        <f>622.5*D6+397252.46*E6*6.64+702587.32*F6*6.64+1048.43*D6*6.64</f>
        <v>0</v>
      </c>
      <c r="H6" s="3">
        <f>G6*1.18</f>
        <v>0</v>
      </c>
    </row>
    <row r="7" spans="1:17" ht="135" x14ac:dyDescent="0.25">
      <c r="A7" s="5"/>
      <c r="B7" s="5"/>
      <c r="C7" s="4" t="s">
        <v>10</v>
      </c>
      <c r="D7" s="6"/>
      <c r="E7" s="6"/>
      <c r="F7" s="6"/>
      <c r="G7" s="4">
        <f>622.5*D7+397252.46*E7*6.64+702587.32*F7*6.64</f>
        <v>0</v>
      </c>
      <c r="H7" s="3">
        <f>G7*1.18</f>
        <v>0</v>
      </c>
    </row>
    <row r="8" spans="1:17" ht="132" customHeight="1" x14ac:dyDescent="0.25">
      <c r="A8" s="5" t="s">
        <v>13</v>
      </c>
      <c r="B8" s="5" t="s">
        <v>2</v>
      </c>
      <c r="C8" s="4" t="s">
        <v>9</v>
      </c>
      <c r="D8" s="3"/>
      <c r="E8" s="4" t="s">
        <v>17</v>
      </c>
      <c r="F8" s="4" t="s">
        <v>17</v>
      </c>
      <c r="G8" s="3">
        <f>622.5*D8+888.5*D8*0.5*6.64</f>
        <v>0</v>
      </c>
      <c r="H8" s="3">
        <f>G8*1.18</f>
        <v>0</v>
      </c>
    </row>
    <row r="9" spans="1:17" ht="132" customHeight="1" x14ac:dyDescent="0.25">
      <c r="A9" s="5"/>
      <c r="B9" s="5"/>
      <c r="C9" s="4" t="s">
        <v>15</v>
      </c>
      <c r="D9" s="3"/>
      <c r="E9" s="4" t="s">
        <v>17</v>
      </c>
      <c r="F9" s="4" t="s">
        <v>17</v>
      </c>
      <c r="G9" s="3">
        <f>622.5*D9+15620.57*D9*0.5*6.64</f>
        <v>0</v>
      </c>
      <c r="H9" s="3">
        <f>G9*1.18</f>
        <v>0</v>
      </c>
    </row>
    <row r="10" spans="1:17" ht="136.5" customHeight="1" x14ac:dyDescent="0.25">
      <c r="A10" s="5"/>
      <c r="B10" s="5"/>
      <c r="C10" s="4" t="s">
        <v>14</v>
      </c>
      <c r="D10" s="6"/>
      <c r="E10" s="4" t="s">
        <v>17</v>
      </c>
      <c r="F10" s="4" t="s">
        <v>17</v>
      </c>
      <c r="G10" s="3">
        <f>622.5*D10+26549.03*D10*0.5*6.64</f>
        <v>0</v>
      </c>
      <c r="H10" s="3">
        <f>G10*1.18</f>
        <v>0</v>
      </c>
    </row>
    <row r="11" spans="1:17" ht="123" customHeight="1" x14ac:dyDescent="0.25">
      <c r="A11" s="5"/>
      <c r="B11" s="5" t="s">
        <v>3</v>
      </c>
      <c r="C11" s="4" t="s">
        <v>16</v>
      </c>
      <c r="D11" s="6"/>
      <c r="E11" s="4" t="s">
        <v>17</v>
      </c>
      <c r="F11" s="4" t="s">
        <v>17</v>
      </c>
      <c r="G11" s="3">
        <f>622.5*D11+888.5*D11*6.64</f>
        <v>0</v>
      </c>
      <c r="H11" s="3">
        <f>G11*1.18</f>
        <v>0</v>
      </c>
    </row>
    <row r="12" spans="1:17" ht="134.25" customHeight="1" x14ac:dyDescent="0.25">
      <c r="A12" s="5"/>
      <c r="B12" s="5"/>
      <c r="C12" s="4" t="s">
        <v>15</v>
      </c>
      <c r="D12" s="6"/>
      <c r="E12" s="4" t="s">
        <v>17</v>
      </c>
      <c r="F12" s="4" t="s">
        <v>17</v>
      </c>
      <c r="G12" s="3">
        <f>622.5*D12+15620.57*D12*6.64</f>
        <v>0</v>
      </c>
      <c r="H12" s="3">
        <f>G12*1.18</f>
        <v>0</v>
      </c>
    </row>
    <row r="13" spans="1:17" ht="134.25" customHeight="1" x14ac:dyDescent="0.25">
      <c r="A13" s="5"/>
      <c r="B13" s="5"/>
      <c r="C13" s="4" t="s">
        <v>14</v>
      </c>
      <c r="D13" s="6"/>
      <c r="E13" s="4" t="s">
        <v>17</v>
      </c>
      <c r="F13" s="4" t="s">
        <v>17</v>
      </c>
      <c r="G13" s="3">
        <f>622.5*D13+26549.03*D13*6.64</f>
        <v>0</v>
      </c>
      <c r="H13" s="3">
        <f>G13*1.18</f>
        <v>0</v>
      </c>
    </row>
    <row r="15" spans="1:17" ht="63" customHeight="1" x14ac:dyDescent="0.25">
      <c r="A15" s="8" t="s">
        <v>19</v>
      </c>
      <c r="B15" s="8"/>
      <c r="C15" s="8"/>
      <c r="D15" s="8"/>
      <c r="E15" s="8"/>
      <c r="F15" s="8"/>
      <c r="G15" s="8"/>
      <c r="H15" s="8"/>
      <c r="I15" s="8"/>
      <c r="J15" s="8"/>
      <c r="K15" s="8"/>
      <c r="L15" s="8"/>
    </row>
  </sheetData>
  <mergeCells count="8">
    <mergeCell ref="A8:A13"/>
    <mergeCell ref="B8:B10"/>
    <mergeCell ref="B11:B13"/>
    <mergeCell ref="A15:L15"/>
    <mergeCell ref="A1:Q1"/>
    <mergeCell ref="B4:B5"/>
    <mergeCell ref="B6:B7"/>
    <mergeCell ref="A4:A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topLeftCell="A13" workbookViewId="0">
      <selection activeCell="A15" sqref="A15:M15"/>
    </sheetView>
  </sheetViews>
  <sheetFormatPr defaultRowHeight="15" x14ac:dyDescent="0.25"/>
  <cols>
    <col min="1" max="1" width="20.7109375" customWidth="1"/>
    <col min="2" max="2" width="20" customWidth="1"/>
    <col min="3" max="3" width="16.7109375" customWidth="1"/>
    <col min="4" max="4" width="10.5703125" customWidth="1"/>
    <col min="5" max="5" width="11.5703125" customWidth="1"/>
    <col min="6" max="6" width="11.42578125" customWidth="1"/>
    <col min="7" max="7" width="17.42578125" customWidth="1"/>
    <col min="8" max="8" width="17.7109375" customWidth="1"/>
  </cols>
  <sheetData>
    <row r="1" spans="1:17" x14ac:dyDescent="0.25">
      <c r="A1" s="2" t="s">
        <v>18</v>
      </c>
      <c r="B1" s="2"/>
      <c r="C1" s="2"/>
      <c r="D1" s="2"/>
      <c r="E1" s="2"/>
      <c r="F1" s="2"/>
      <c r="G1" s="2"/>
      <c r="H1" s="2"/>
      <c r="I1" s="2"/>
      <c r="J1" s="2"/>
      <c r="K1" s="2"/>
      <c r="L1" s="2"/>
      <c r="M1" s="2"/>
      <c r="N1" s="2"/>
      <c r="O1" s="2"/>
      <c r="P1" s="2"/>
      <c r="Q1" s="2"/>
    </row>
    <row r="2" spans="1:17" x14ac:dyDescent="0.25">
      <c r="A2" s="1"/>
      <c r="B2" s="1"/>
      <c r="C2" s="1"/>
      <c r="D2" s="1"/>
      <c r="E2" s="1"/>
      <c r="F2" s="1"/>
      <c r="G2" s="1"/>
      <c r="H2" s="1"/>
      <c r="I2" s="1"/>
      <c r="J2" s="1"/>
      <c r="K2" s="1"/>
      <c r="L2" s="1"/>
      <c r="M2" s="1"/>
      <c r="N2" s="1"/>
      <c r="O2" s="1"/>
      <c r="P2" s="1"/>
      <c r="Q2" s="1"/>
    </row>
    <row r="3" spans="1:17" ht="74.25" customHeight="1" x14ac:dyDescent="0.25">
      <c r="A3" s="3" t="s">
        <v>5</v>
      </c>
      <c r="B3" s="3" t="s">
        <v>0</v>
      </c>
      <c r="C3" s="4" t="s">
        <v>8</v>
      </c>
      <c r="D3" s="4" t="s">
        <v>4</v>
      </c>
      <c r="E3" s="4" t="s">
        <v>6</v>
      </c>
      <c r="F3" s="4" t="s">
        <v>7</v>
      </c>
      <c r="G3" s="4" t="s">
        <v>11</v>
      </c>
      <c r="H3" s="4" t="s">
        <v>12</v>
      </c>
      <c r="I3" s="1"/>
      <c r="J3" s="1"/>
      <c r="K3" s="1"/>
      <c r="L3" s="1"/>
      <c r="M3" s="1"/>
      <c r="N3" s="1"/>
      <c r="O3" s="1"/>
      <c r="P3" s="1"/>
      <c r="Q3" s="1"/>
    </row>
    <row r="4" spans="1:17" ht="134.25" customHeight="1" x14ac:dyDescent="0.25">
      <c r="A4" s="5" t="s">
        <v>1</v>
      </c>
      <c r="B4" s="5" t="s">
        <v>2</v>
      </c>
      <c r="C4" s="4" t="s">
        <v>9</v>
      </c>
      <c r="D4" s="4"/>
      <c r="E4" s="4"/>
      <c r="F4" s="4"/>
      <c r="G4" s="4">
        <f>622.5*D4</f>
        <v>0</v>
      </c>
      <c r="H4" s="3">
        <f>G4*1.18</f>
        <v>0</v>
      </c>
      <c r="I4" s="1"/>
      <c r="J4" s="1"/>
      <c r="K4" s="1"/>
      <c r="L4" s="1"/>
      <c r="M4" s="1"/>
      <c r="N4" s="1"/>
      <c r="O4" s="1"/>
      <c r="P4" s="1"/>
      <c r="Q4" s="1"/>
    </row>
    <row r="5" spans="1:17" ht="143.25" customHeight="1" x14ac:dyDescent="0.25">
      <c r="A5" s="5"/>
      <c r="B5" s="5"/>
      <c r="C5" s="4" t="s">
        <v>10</v>
      </c>
      <c r="D5" s="3"/>
      <c r="E5" s="3"/>
      <c r="F5" s="3"/>
      <c r="G5" s="4">
        <f>622.5*D5</f>
        <v>0</v>
      </c>
      <c r="H5" s="3">
        <f>G5*1.18</f>
        <v>0</v>
      </c>
      <c r="I5" s="1"/>
      <c r="J5" s="1"/>
      <c r="K5" s="1"/>
      <c r="L5" s="1"/>
      <c r="M5" s="1"/>
      <c r="N5" s="1"/>
      <c r="O5" s="1"/>
      <c r="P5" s="1"/>
      <c r="Q5" s="1"/>
    </row>
    <row r="6" spans="1:17" ht="129.75" customHeight="1" x14ac:dyDescent="0.25">
      <c r="A6" s="5"/>
      <c r="B6" s="5" t="s">
        <v>3</v>
      </c>
      <c r="C6" s="4" t="s">
        <v>9</v>
      </c>
      <c r="D6" s="6"/>
      <c r="E6" s="6"/>
      <c r="F6" s="6"/>
      <c r="G6" s="4">
        <f>622.5*D6+397252.46*E6*6.64+702587.32*F6*6.64+1048.43*D6*6.64</f>
        <v>0</v>
      </c>
      <c r="H6" s="3">
        <f>G6*1.18</f>
        <v>0</v>
      </c>
      <c r="I6" s="1"/>
      <c r="J6" s="1"/>
      <c r="K6" s="1"/>
      <c r="L6" s="1"/>
      <c r="M6" s="1"/>
      <c r="N6" s="1"/>
      <c r="O6" s="1"/>
      <c r="P6" s="1"/>
      <c r="Q6" s="1"/>
    </row>
    <row r="7" spans="1:17" ht="135" customHeight="1" x14ac:dyDescent="0.25">
      <c r="A7" s="5"/>
      <c r="B7" s="5"/>
      <c r="C7" s="4" t="s">
        <v>10</v>
      </c>
      <c r="D7" s="6"/>
      <c r="E7" s="6"/>
      <c r="F7" s="6"/>
      <c r="G7" s="4">
        <f>622.5*D7+397252.46*E7*6.64+702587.32*F7*6.64</f>
        <v>0</v>
      </c>
      <c r="H7" s="3">
        <f>G7*1.18</f>
        <v>0</v>
      </c>
      <c r="I7" s="1"/>
      <c r="J7" s="1"/>
      <c r="K7" s="1"/>
      <c r="L7" s="1"/>
      <c r="M7" s="1"/>
      <c r="N7" s="1"/>
      <c r="O7" s="1"/>
      <c r="P7" s="1"/>
      <c r="Q7" s="1"/>
    </row>
    <row r="8" spans="1:17" ht="125.25" customHeight="1" x14ac:dyDescent="0.25">
      <c r="A8" s="5" t="s">
        <v>13</v>
      </c>
      <c r="B8" s="5" t="s">
        <v>2</v>
      </c>
      <c r="C8" s="4" t="s">
        <v>9</v>
      </c>
      <c r="D8" s="3"/>
      <c r="E8" s="4" t="s">
        <v>17</v>
      </c>
      <c r="F8" s="4" t="s">
        <v>17</v>
      </c>
      <c r="G8" s="3">
        <f>622.5*D8</f>
        <v>0</v>
      </c>
      <c r="H8" s="3">
        <f>G8*1.18</f>
        <v>0</v>
      </c>
      <c r="I8" s="1"/>
      <c r="J8" s="1"/>
      <c r="K8" s="1"/>
      <c r="L8" s="1"/>
      <c r="M8" s="1"/>
      <c r="N8" s="1"/>
      <c r="O8" s="1"/>
      <c r="P8" s="1"/>
      <c r="Q8" s="1"/>
    </row>
    <row r="9" spans="1:17" ht="142.5" customHeight="1" x14ac:dyDescent="0.25">
      <c r="A9" s="5"/>
      <c r="B9" s="5"/>
      <c r="C9" s="4" t="s">
        <v>15</v>
      </c>
      <c r="D9" s="3"/>
      <c r="E9" s="4" t="s">
        <v>17</v>
      </c>
      <c r="F9" s="4" t="s">
        <v>17</v>
      </c>
      <c r="G9" s="3">
        <f>622.5*D9</f>
        <v>0</v>
      </c>
      <c r="H9" s="3">
        <f>G9*1.18</f>
        <v>0</v>
      </c>
      <c r="I9" s="1"/>
      <c r="J9" s="1"/>
      <c r="K9" s="1"/>
      <c r="L9" s="1"/>
      <c r="M9" s="1"/>
      <c r="N9" s="1"/>
      <c r="O9" s="1"/>
      <c r="P9" s="1"/>
      <c r="Q9" s="1"/>
    </row>
    <row r="10" spans="1:17" ht="138" customHeight="1" x14ac:dyDescent="0.25">
      <c r="A10" s="5"/>
      <c r="B10" s="5"/>
      <c r="C10" s="4" t="s">
        <v>14</v>
      </c>
      <c r="D10" s="6"/>
      <c r="E10" s="4" t="s">
        <v>17</v>
      </c>
      <c r="F10" s="4" t="s">
        <v>17</v>
      </c>
      <c r="G10" s="3">
        <f>622.5*D10</f>
        <v>0</v>
      </c>
      <c r="H10" s="3">
        <f>G10*1.18</f>
        <v>0</v>
      </c>
      <c r="I10" s="1"/>
      <c r="J10" s="1"/>
      <c r="K10" s="1"/>
      <c r="L10" s="1"/>
      <c r="M10" s="1"/>
      <c r="N10" s="1"/>
      <c r="O10" s="1"/>
      <c r="P10" s="1"/>
      <c r="Q10" s="1"/>
    </row>
    <row r="11" spans="1:17" ht="131.25" customHeight="1" x14ac:dyDescent="0.25">
      <c r="A11" s="5"/>
      <c r="B11" s="5" t="s">
        <v>3</v>
      </c>
      <c r="C11" s="4" t="s">
        <v>16</v>
      </c>
      <c r="D11" s="6"/>
      <c r="E11" s="4" t="s">
        <v>17</v>
      </c>
      <c r="F11" s="4" t="s">
        <v>17</v>
      </c>
      <c r="G11" s="3">
        <f>622.5*D11+888.5*D11*6.64</f>
        <v>0</v>
      </c>
      <c r="H11" s="3">
        <f>G11*1.18</f>
        <v>0</v>
      </c>
      <c r="I11" s="1"/>
      <c r="J11" s="1"/>
      <c r="K11" s="1"/>
      <c r="L11" s="1"/>
      <c r="M11" s="1"/>
      <c r="N11" s="1"/>
      <c r="O11" s="1"/>
      <c r="P11" s="1"/>
      <c r="Q11" s="1"/>
    </row>
    <row r="12" spans="1:17" ht="135.75" customHeight="1" x14ac:dyDescent="0.25">
      <c r="A12" s="5"/>
      <c r="B12" s="5"/>
      <c r="C12" s="4" t="s">
        <v>15</v>
      </c>
      <c r="D12" s="6"/>
      <c r="E12" s="4" t="s">
        <v>17</v>
      </c>
      <c r="F12" s="4" t="s">
        <v>17</v>
      </c>
      <c r="G12" s="3">
        <f>622.5*D12+15620.57*D12*6.64</f>
        <v>0</v>
      </c>
      <c r="H12" s="3">
        <f>G12*1.18</f>
        <v>0</v>
      </c>
      <c r="I12" s="1"/>
      <c r="J12" s="1"/>
      <c r="K12" s="1"/>
      <c r="L12" s="1"/>
      <c r="M12" s="1"/>
      <c r="N12" s="1"/>
      <c r="O12" s="1"/>
      <c r="P12" s="1"/>
      <c r="Q12" s="1"/>
    </row>
    <row r="13" spans="1:17" ht="145.5" customHeight="1" x14ac:dyDescent="0.25">
      <c r="A13" s="5"/>
      <c r="B13" s="5"/>
      <c r="C13" s="4" t="s">
        <v>14</v>
      </c>
      <c r="D13" s="6"/>
      <c r="E13" s="4" t="s">
        <v>17</v>
      </c>
      <c r="F13" s="4" t="s">
        <v>17</v>
      </c>
      <c r="G13" s="3">
        <f>622.5*D13+26549.03*D13*6.64</f>
        <v>0</v>
      </c>
      <c r="H13" s="3">
        <f>G13*1.18</f>
        <v>0</v>
      </c>
      <c r="I13" s="1"/>
      <c r="J13" s="1"/>
      <c r="K13" s="1"/>
      <c r="L13" s="1"/>
      <c r="M13" s="1"/>
      <c r="N13" s="1"/>
      <c r="O13" s="1"/>
      <c r="P13" s="1"/>
      <c r="Q13" s="1"/>
    </row>
    <row r="15" spans="1:17" ht="57.75" customHeight="1" x14ac:dyDescent="0.25">
      <c r="A15" s="7" t="s">
        <v>19</v>
      </c>
      <c r="B15" s="7"/>
      <c r="C15" s="7"/>
      <c r="D15" s="7"/>
      <c r="E15" s="7"/>
      <c r="F15" s="7"/>
      <c r="G15" s="7"/>
      <c r="H15" s="7"/>
      <c r="I15" s="7"/>
      <c r="J15" s="7"/>
      <c r="K15" s="7"/>
      <c r="L15" s="7"/>
      <c r="M15" s="7"/>
    </row>
  </sheetData>
  <mergeCells count="8">
    <mergeCell ref="A15:M15"/>
    <mergeCell ref="A1:Q1"/>
    <mergeCell ref="A4:A7"/>
    <mergeCell ref="B4:B5"/>
    <mergeCell ref="B6:B7"/>
    <mergeCell ref="A8:A13"/>
    <mergeCell ref="B8:B10"/>
    <mergeCell ref="B11:B1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до 01.10.2017</vt:lpstr>
      <vt:lpstr>после 01.10.2017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2017-09-04T07:57:03Z</dcterms:modified>
</cp:coreProperties>
</file>